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250" windowHeight="8190" tabRatio="904" firstSheet="6" activeTab="8"/>
  </bookViews>
  <sheets>
    <sheet name="การติดตาม" sheetId="1" r:id="rId1"/>
    <sheet name="รวมยุทธศาตร์" sheetId="2" r:id="rId2"/>
    <sheet name="ย1เป้า1.1" sheetId="3" r:id="rId3"/>
    <sheet name="ย1เป้า1.2" sheetId="4" r:id="rId4"/>
    <sheet name="ย2เป้า2.1" sheetId="5" r:id="rId5"/>
    <sheet name="ย2เป้า2.2" sheetId="6" r:id="rId6"/>
    <sheet name="ย2เป้า2.3" sheetId="7" r:id="rId7"/>
    <sheet name="ย2เป้า2.4" sheetId="8" r:id="rId8"/>
    <sheet name="ย3.1" sheetId="9" r:id="rId9"/>
    <sheet name="ย3.2" sheetId="10" r:id="rId10"/>
    <sheet name="ย3.3" sheetId="11" r:id="rId11"/>
    <sheet name="ย3.4" sheetId="12" r:id="rId12"/>
    <sheet name="ย3.5" sheetId="13" r:id="rId13"/>
    <sheet name="ย3.6" sheetId="14" r:id="rId14"/>
    <sheet name="ผู้รับผิดชอบ" sheetId="15" r:id="rId15"/>
    <sheet name="รวมแก้ไขปัญหา" sheetId="16" r:id="rId16"/>
    <sheet name="ปหทันตกรรม" sheetId="17" r:id="rId17"/>
    <sheet name="ปหรพ.สต." sheetId="18" r:id="rId18"/>
    <sheet name="ปหยาเสพติดเบาหวาน" sheetId="19" r:id="rId19"/>
    <sheet name="รวมประจำ" sheetId="20" r:id="rId20"/>
    <sheet name="ประจำพยาบาล" sheetId="21" r:id="rId21"/>
    <sheet name="ประจำบุคลากร" sheetId="22" r:id="rId22"/>
    <sheet name="ประจำประกันสุขภาพ" sheetId="23" r:id="rId23"/>
    <sheet name="ประจำทันกรรม" sheetId="24" r:id="rId24"/>
    <sheet name="ประจำรพ.สต." sheetId="25" r:id="rId25"/>
    <sheet name="ประจำ HA" sheetId="26" r:id="rId26"/>
    <sheet name="ประจำส่งเสริมสุขภาพ" sheetId="27" r:id="rId27"/>
    <sheet name="Sheet1" sheetId="28" r:id="rId28"/>
  </sheets>
  <definedNames>
    <definedName name="_xlnm.Print_Titles" localSheetId="0">'การติดตาม'!$2:$3</definedName>
    <definedName name="_xlnm.Print_Titles" localSheetId="14">'ผู้รับผิดชอบ'!$1:$3</definedName>
    <definedName name="_xlnm.Print_Titles" localSheetId="2">'ย1เป้า1.1'!$7:$8</definedName>
    <definedName name="_xlnm.Print_Titles" localSheetId="3">'ย1เป้า1.2'!$10:$11</definedName>
    <definedName name="_xlnm.Print_Titles" localSheetId="4">'ย2เป้า2.1'!$17:$18</definedName>
    <definedName name="_xlnm.Print_Titles" localSheetId="5">'ย2เป้า2.2'!$20:$21</definedName>
    <definedName name="_xlnm.Print_Titles" localSheetId="6">'ย2เป้า2.3'!$10:$11</definedName>
    <definedName name="_xlnm.Print_Titles" localSheetId="7">'ย2เป้า2.4'!$8:$9</definedName>
    <definedName name="_xlnm.Print_Titles" localSheetId="8">'ย3.1'!$9:$10</definedName>
    <definedName name="_xlnm.Print_Titles" localSheetId="9">'ย3.2'!$8:$9</definedName>
    <definedName name="_xlnm.Print_Titles" localSheetId="10">'ย3.3'!$10:$11</definedName>
    <definedName name="_xlnm.Print_Titles" localSheetId="11">'ย3.4'!$8:$9</definedName>
    <definedName name="_xlnm.Print_Titles" localSheetId="12">'ย3.5'!$8:$9</definedName>
    <definedName name="_xlnm.Print_Titles" localSheetId="13">'ย3.6'!$10:$11</definedName>
    <definedName name="_xlnm.Print_Titles" localSheetId="19">'รวมประจำ'!$2:$3</definedName>
    <definedName name="_xlnm.Print_Titles" localSheetId="1">'รวมยุทธศาตร์'!$2:$3</definedName>
  </definedNames>
  <calcPr fullCalcOnLoad="1"/>
</workbook>
</file>

<file path=xl/comments11.xml><?xml version="1.0" encoding="utf-8"?>
<comments xmlns="http://schemas.openxmlformats.org/spreadsheetml/2006/main">
  <authors>
    <author>com</author>
  </authors>
  <commentList>
    <comment ref="D41" authorId="0">
      <text>
        <r>
          <rPr>
            <b/>
            <sz val="8"/>
            <rFont val="Tahoma"/>
            <family val="2"/>
          </rPr>
          <t>com:</t>
        </r>
        <r>
          <rPr>
            <sz val="8"/>
            <rFont val="Tahoma"/>
            <family val="2"/>
          </rPr>
          <t xml:space="preserve">
จำนวนเท่าไร ใช้เวลากี่วัน</t>
        </r>
      </text>
    </comment>
  </commentList>
</comments>
</file>

<file path=xl/comments12.xml><?xml version="1.0" encoding="utf-8"?>
<comments xmlns="http://schemas.openxmlformats.org/spreadsheetml/2006/main">
  <authors>
    <author>Kanoon</author>
  </authors>
  <commentList>
    <comment ref="D20" authorId="0">
      <text>
        <r>
          <rPr>
            <sz val="9"/>
            <rFont val="Tahoma"/>
            <family val="2"/>
          </rPr>
          <t xml:space="preserve">HMIS: เป้าหมาย 3 ระดับ
1)โรงพยาบาล
2)สสอ.
3)รพสต.
</t>
        </r>
      </text>
    </comment>
    <comment ref="C21" authorId="0">
      <text>
        <r>
          <rPr>
            <b/>
            <sz val="9"/>
            <rFont val="Tahoma"/>
            <family val="2"/>
          </rPr>
          <t>การกำหนดขอบเขต 3 ด้าน ต้องมาจากความต้องการของผู้บริหาร โดยมีชุดข้อมูลอย่างน้อยตามรายละเอียดด้านล่าง โดยจัดทำบัญชีรายการสารสนเทศชัดเจน</t>
        </r>
      </text>
    </comment>
    <comment ref="C41" authorId="0">
      <text>
        <r>
          <rPr>
            <b/>
            <sz val="9"/>
            <rFont val="Tahoma"/>
            <family val="2"/>
          </rPr>
          <t>การกำหนดนิยามชุดข้อมูล ตามขอบเขตที่กำหนด</t>
        </r>
      </text>
    </comment>
    <comment ref="D44" authorId="0">
      <text>
        <r>
          <rPr>
            <sz val="9"/>
            <rFont val="Tahoma"/>
            <family val="2"/>
          </rPr>
          <t xml:space="preserve">HMIS: เป้าหมาย 3 ระดับ
1)โรงพยาบาล
2)สสอ.
3)รพสต.
</t>
        </r>
      </text>
    </comment>
    <comment ref="C55" authorId="0">
      <text>
        <r>
          <rPr>
            <b/>
            <sz val="9"/>
            <rFont val="Tahoma"/>
            <family val="2"/>
          </rPr>
          <t>คณะกรรมการ เช่น ฝ่ายการพยาบาล,Admin IT,การเงิน,ผู้รับผิดชอบงานe-claim เป็นต้น</t>
        </r>
      </text>
    </comment>
    <comment ref="C56" authorId="0">
      <text>
        <r>
          <rPr>
            <b/>
            <sz val="9"/>
            <rFont val="Tahoma"/>
            <family val="2"/>
          </rPr>
          <t>ทบทวนระบบข้อมูล ตั้งแต่การบันทึก ปรับปรุง ตรวจสอบ และการส่งต่อ(รวมถึงทำความเข้าใจกับผู้ที่เกี่ยวข้องกับระบบฐานข้อมูล)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G2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- ค่าอาหารว่าง2มื้อละ20บาทจำนวน 50 คนรวม2000บาท
- ค่าอาหารกลางวันมื้อละ60บาท จำนวน 50 คน รวม 3000 บาท
-ค่าวิทยากรชั่วโมงละ 600 บาท จำนวน 5 ชั่วโมง รวมเป็นเงิน 3000 บาท
 </t>
        </r>
        <r>
          <rPr>
            <b/>
            <sz val="9"/>
            <rFont val="Tahoma"/>
            <family val="2"/>
          </rPr>
          <t>รวมเป็นเงินทั้งหมด 8000 บาท</t>
        </r>
      </text>
    </comment>
    <comment ref="G2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- ค่าอาหารว่าง2มื้อละ20บาทจำนวน 50 คนรวม2000บาท
- ค่าอาหารกลางวันมื้อละ60บาท จำนวน 50 คน รวม 3000 บาท
-ค่าวิทยากรชั่วโมงละ 600 บาท จำนวน 5 ชั่วโมง รวมเป็นเงิน 3000 บาท
 </t>
        </r>
        <r>
          <rPr>
            <b/>
            <sz val="9"/>
            <rFont val="Tahoma"/>
            <family val="2"/>
          </rPr>
          <t>รวมเป็นเงินทั้งหมด 8000 บาท</t>
        </r>
      </text>
    </comment>
    <comment ref="G28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ค่าอาหารว่าง2มื้อละ20บาทจำนวน 50 คนรวม2000บาท
- ค่าอาหารกลางวันมื้อละ60บาท จำนวน 50 คน รวม 3000 บาท
-ค่าวิทยากรชั่วโมงละ 600 บาท จำนวน 5 ชั่วโมง รวมเป็นเงิน 3000 บาท
 รวมเป็นเงินทั้งหมด 8000 บาท</t>
        </r>
      </text>
    </comment>
    <comment ref="G2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ค่าอาหารว่าง2มื้อละ20บาทจำนวน 50 คนรวม2000บาท
- ค่าอาหารกลางวันมื้อละ60บาท จำนวน 50 คน รวม 3000 บาท
-ค่าวิทยากรชั่วโมงละ 600 บาท จำนวน 5 ชั่วโมง รวมเป็นเงิน 3000 บาท
 รวมเป็นเงินทั้งหมด 8000 บาท</t>
        </r>
      </text>
    </comment>
    <comment ref="G3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-ค่าอาหารว่าง2มื้อละ20บาทจำนวน 50 คนเป็นเงิน 2000 บาท
-ค่าอาหารกลางวันมื้อละ 60 บาทจำนวน 50 คน เป็นเงิน 3000 บาท
-ค่ารางวัล
 รางวัลที่1 1500 บาท
 รางวัลที่2 1000 บาท
 รางวัลที่3   500 บาท
 รางวัลชมเชย 300 บาท  
 จำนวน 5 รางวัล 1500 บาท
 เป็นเงิน 4500 บาท
-ค่าตอบแทนวิทยากรชั่วโมงละ 600 บาท จำนวน 5 ชั่วโมง เป็นเงิน 3000 บาท
รวมเป็นเงินทั้งหมด 12500 บาท
</t>
        </r>
      </text>
    </comment>
  </commentList>
</comments>
</file>

<file path=xl/comments15.xml><?xml version="1.0" encoding="utf-8"?>
<comments xmlns="http://schemas.openxmlformats.org/spreadsheetml/2006/main">
  <authors>
    <author>DarkUser</author>
  </authors>
  <commentList>
    <comment ref="B5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hp</author>
  </authors>
  <commentList>
    <comment ref="G1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-ค่าอาหารมื้อละ60บาท จำนวน 30 คนเป็นเงิน 1800 บาท
-ค่าอาหารว่าง2มื้อๆละ20จำนวน30คนเป็นเงิน1200บาท
-ค่าเอกสารชุดความรู้ชุดละ30บาทจำนวน 30ชุดเป็นเงิน900บาท
-ค่าป้ายไวนิลพร้อมขาตั้งป้ายละ300จำนวน3ป้ายเป็นเงิน900บาท
</t>
        </r>
        <r>
          <rPr>
            <b/>
            <sz val="10"/>
            <rFont val="Tahoma"/>
            <family val="2"/>
          </rPr>
          <t>รวมเป็นเงินทั้งหมด 4800 บาท</t>
        </r>
      </text>
    </comment>
  </commentList>
</comments>
</file>

<file path=xl/comments22.xml><?xml version="1.0" encoding="utf-8"?>
<comments xmlns="http://schemas.openxmlformats.org/spreadsheetml/2006/main">
  <authors>
    <author>hp</author>
  </authors>
  <commentList>
    <comment ref="G2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-ค่าอาหารว่าง2มื้อๆละ20บาทจำนวน60คนเป็นเงิน2400 บาท
-ค่าอาหารกลางวันมื้อละ60บาท จำนวน 60 คนเป็นเงิน3600
-ค่าวิทยากรชั่วโมงละ600บาท จำนวน 4 ชั่วโมงเป้นเงิน2400
รวมเป็นเงินทั้งหมด 8400 บาท
</t>
        </r>
      </text>
    </comment>
  </commentList>
</comments>
</file>

<file path=xl/comments25.xml><?xml version="1.0" encoding="utf-8"?>
<comments xmlns="http://schemas.openxmlformats.org/spreadsheetml/2006/main">
  <authors>
    <author>hp</author>
  </authors>
  <commentList>
    <comment ref="G6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-ค่าอาหารว่าง2มื้อๆละ20บาทจำนวน 80 คนเป็นเงิน3200บาท
-ค่าอาหารมื้อละ 60บาทจำนวน80คนเป็นเงิน4800บาท
รวมเป็นเงิน 8000 บาท</t>
        </r>
      </text>
    </comment>
    <comment ref="G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-</t>
        </r>
      </text>
    </comment>
    <comment ref="G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-ค่าอาหารและอาหารว่างมื้อละ80บาทจำนวน20คนจำนวน 5 ครั้งเป็นเงิน 8000 บาท
</t>
        </r>
        <r>
          <rPr>
            <b/>
            <sz val="10"/>
            <rFont val="Tahoma"/>
            <family val="2"/>
          </rPr>
          <t>รวมเป็นเงิน 8000 บาท</t>
        </r>
      </text>
    </comment>
    <comment ref="G1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-ค่าอาหารและอาหารว่างมื้อละ80บาทจำนวน10จำนวน7ครั้งเป็นเงิน5600บาท
</t>
        </r>
        <r>
          <rPr>
            <b/>
            <sz val="10"/>
            <rFont val="Tahoma"/>
            <family val="2"/>
          </rPr>
          <t>รวมเป็นเงินทั้งหมด 5600บาท</t>
        </r>
      </text>
    </comment>
    <comment ref="G15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-ค่าอาหารและอาหารว่างมื้อละ80บาทจำนวน25คนป็น</t>
        </r>
        <r>
          <rPr>
            <b/>
            <sz val="10"/>
            <rFont val="Tahoma"/>
            <family val="2"/>
          </rPr>
          <t>เงิน6000บาท</t>
        </r>
      </text>
    </comment>
  </commentList>
</comments>
</file>

<file path=xl/comments3.xml><?xml version="1.0" encoding="utf-8"?>
<comments xmlns="http://schemas.openxmlformats.org/spreadsheetml/2006/main">
  <authors>
    <author>WINSEVEN</author>
    <author>com</author>
  </authors>
  <commentList>
    <comment ref="C168" authorId="0">
      <text>
        <r>
          <rPr>
            <sz val="9"/>
            <rFont val="Tahoma"/>
            <family val="2"/>
          </rPr>
          <t>ขอให้แยกกิจกรรม SRRT ออกมาเป็นอีก  1  โครงการ
ไม่ใช่เป็นกิจกรรมที่  5 ของโครงการนี้</t>
        </r>
      </text>
    </comment>
    <comment ref="E169" authorId="0">
      <text>
        <r>
          <rPr>
            <b/>
            <sz val="9"/>
            <rFont val="Tahoma"/>
            <family val="2"/>
          </rPr>
          <t>ไม่ใช้ตัวชี้วัดควาสมสำเร็จของโครงการ ขอให้ตัดทิ้ง</t>
        </r>
        <r>
          <rPr>
            <sz val="9"/>
            <rFont val="Tahoma"/>
            <family val="2"/>
          </rPr>
          <t xml:space="preserve">
</t>
        </r>
      </text>
    </comment>
    <comment ref="C183" authorId="1">
      <text>
        <r>
          <rPr>
            <b/>
            <sz val="8"/>
            <rFont val="Tahoma"/>
            <family val="2"/>
          </rPr>
          <t>com:</t>
        </r>
        <r>
          <rPr>
            <sz val="8"/>
            <rFont val="Tahoma"/>
            <family val="2"/>
          </rPr>
          <t xml:space="preserve">
มีคู่มือโรคเหล่านี้อย฿แล้ว ไม่จตำเป็นต้องทำใหม่ไป download ได้ใน website ของกรมควบคุมโรค</t>
        </r>
      </text>
    </comment>
    <comment ref="E185" authorId="0">
      <text>
        <r>
          <rPr>
            <b/>
            <sz val="9"/>
            <rFont val="Tahoma"/>
            <family val="2"/>
          </rPr>
          <t>ไม่ใช้ตัวชี้วัดควาสมสำเร็จของโครงการ ขอให้ตัดทิ้ง</t>
        </r>
        <r>
          <rPr>
            <sz val="9"/>
            <rFont val="Tahoma"/>
            <family val="2"/>
          </rPr>
          <t xml:space="preserve">
</t>
        </r>
      </text>
    </comment>
    <comment ref="E188" authorId="0">
      <text>
        <r>
          <rPr>
            <b/>
            <sz val="9"/>
            <rFont val="Tahoma"/>
            <family val="2"/>
          </rPr>
          <t>ไม่ใช้ตัวชี้วัดควาสมสำเร็จของโครงการ ขอให้ตัดทิ้ง</t>
        </r>
        <r>
          <rPr>
            <sz val="9"/>
            <rFont val="Tahoma"/>
            <family val="2"/>
          </rPr>
          <t xml:space="preserve">
</t>
        </r>
      </text>
    </comment>
    <comment ref="D191" authorId="1">
      <text>
        <r>
          <rPr>
            <b/>
            <sz val="8"/>
            <rFont val="Tahoma"/>
            <family val="2"/>
          </rPr>
          <t>com:</t>
        </r>
        <r>
          <rPr>
            <sz val="8"/>
            <rFont val="Tahoma"/>
            <family val="2"/>
          </rPr>
          <t xml:space="preserve">
จำนวนเท่าไร ระบุให้ชัดเจน</t>
        </r>
      </text>
    </comment>
    <comment ref="D195" authorId="1">
      <text>
        <r>
          <rPr>
            <b/>
            <sz val="8"/>
            <rFont val="Tahoma"/>
            <family val="2"/>
          </rPr>
          <t>com:</t>
        </r>
        <r>
          <rPr>
            <sz val="8"/>
            <rFont val="Tahoma"/>
            <family val="2"/>
          </rPr>
          <t xml:space="preserve">
จำนวนเท่าไร ใช้เวลากี่วัน</t>
        </r>
      </text>
    </comment>
    <comment ref="D198" authorId="1">
      <text>
        <r>
          <rPr>
            <b/>
            <sz val="8"/>
            <rFont val="Tahoma"/>
            <family val="2"/>
          </rPr>
          <t>com:</t>
        </r>
        <r>
          <rPr>
            <sz val="8"/>
            <rFont val="Tahoma"/>
            <family val="2"/>
          </rPr>
          <t xml:space="preserve">
ระบุจำนวนคนด้วย</t>
        </r>
      </text>
    </comment>
    <comment ref="D202" authorId="1">
      <text>
        <r>
          <rPr>
            <b/>
            <sz val="8"/>
            <rFont val="Tahoma"/>
            <family val="2"/>
          </rPr>
          <t>com:</t>
        </r>
        <r>
          <rPr>
            <sz val="8"/>
            <rFont val="Tahoma"/>
            <family val="2"/>
          </rPr>
          <t xml:space="preserve">
ระบุจำนวนครั้ง/คน</t>
        </r>
      </text>
    </comment>
    <comment ref="D205" authorId="0">
      <text>
        <r>
          <rPr>
            <b/>
            <sz val="9"/>
            <rFont val="Tahoma"/>
            <family val="2"/>
          </rPr>
          <t>จำนวนคน  กี่วัน</t>
        </r>
        <r>
          <rPr>
            <sz val="9"/>
            <rFont val="Tahoma"/>
            <family val="2"/>
          </rPr>
          <t xml:space="preserve">
</t>
        </r>
      </text>
    </comment>
    <comment ref="C207" authorId="0">
      <text>
        <r>
          <rPr>
            <b/>
            <sz val="9"/>
            <rFont val="Tahoma"/>
            <family val="2"/>
          </rPr>
          <t>พัฒนาอย่างไร ระบุให้ชัด</t>
        </r>
        <r>
          <rPr>
            <sz val="9"/>
            <rFont val="Tahoma"/>
            <family val="2"/>
          </rPr>
          <t xml:space="preserve">
 ปีที่ผ่านมาก็พัฒนาศูนย์ไปแล้ว ปีนี้จะทำอะไรบ้าง??</t>
        </r>
      </text>
    </comment>
    <comment ref="D207" authorId="0">
      <text>
        <r>
          <rPr>
            <sz val="9"/>
            <rFont val="Tahoma"/>
            <family val="2"/>
          </rPr>
          <t xml:space="preserve">จะทำกี่ศูนย์
</t>
        </r>
      </text>
    </comment>
  </commentList>
</comments>
</file>

<file path=xl/comments5.xml><?xml version="1.0" encoding="utf-8"?>
<comments xmlns="http://schemas.openxmlformats.org/spreadsheetml/2006/main">
  <authors>
    <author>DarkUser</author>
    <author>hp</author>
  </authors>
  <commentList>
    <comment ref="D20" authorId="0">
      <text>
        <r>
          <rPr>
            <b/>
            <sz val="11"/>
            <rFont val="Tahoma"/>
            <family val="2"/>
          </rPr>
          <t>DarkUser:</t>
        </r>
        <r>
          <rPr>
            <sz val="11"/>
            <rFont val="Tahoma"/>
            <family val="2"/>
          </rPr>
          <t xml:space="preserve">
ประกอบด้วย
1.อบต พช นายก  สส รวม 3 คน
2เกษตรอำเภอ
3พัฒนาการอำเภอ
4ปศุสัตว์อำเภอ
5หัวหน้าอุทยานแจ้ซ้อน
6ที่ดินอำเภอ
7ปกครองอำเภอ
8ท้องถิ่นอำเภอ
9ทหารและกอ 2 คน
10ตำรวจ 2แห่งๆละ1คน
11กำนัน 5 ตำบล
12ประธาน อสม+ประธานอำเภอ13.ทีมยุทธ2</t>
        </r>
      </text>
    </comment>
    <comment ref="D136" authorId="0">
      <text>
        <r>
          <rPr>
            <b/>
            <sz val="8"/>
            <rFont val="Tahoma"/>
            <family val="2"/>
          </rPr>
          <t>ประชากรอายุ ๒๕ ปีขึ้นไป
ตรวจอุจจาระทุก ๓ ปีไม่ต่ำกว่าร้อยละ ๖๐</t>
        </r>
      </text>
    </comment>
    <comment ref="G178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ผู้เข้าร่วมซ้อมแผนจำนวน 150
1.ค่าอาหารจำนวน 150 คนๆละ60 เป็นเงิน 9000 บาท
2.ค่าอาหารว่างจำนวน 150 คนๆละ 40 บาทเป็นเงิน 6000 บาท
    รวมเป็นเงิน 15000บาท
</t>
        </r>
      </text>
    </comment>
    <comment ref="G32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1.ค่าอาหารกลางวัน 1 มื้อ ๆละ 60 บาท จำนวน 60 คน 4 ครั้ง  เป็นเงิน  14,400 บาท
2.ค่าอาหารว่าง 2 มื้อๆละ 20 บาท จำนวน 60 คน 4 ครั้ง  เป็นเงิน    9,600 บาท
3.ค่าพาหนะคนละ 50 บาท 60 คน 4 ครั้ง    เป็นเงิน   12,000 บาท
4.ค่าสถานที่ ครั้งละ 2,000 บาท 4 ครั้ง    เป็นเงิน    8,000 บาท
      รวม   44,000 บาท</t>
        </r>
      </text>
    </comment>
    <comment ref="G124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ค่าอาหารเช้าจำนวน 52 มื้อๆละ 8 บาท จำนวน 70 คน เป็นเงิน  29,120 บาท</t>
        </r>
      </text>
    </comment>
  </commentList>
</comments>
</file>

<file path=xl/comments6.xml><?xml version="1.0" encoding="utf-8"?>
<comments xmlns="http://schemas.openxmlformats.org/spreadsheetml/2006/main">
  <authors>
    <author>DarkUser</author>
    <author>hp</author>
  </authors>
  <commentList>
    <comment ref="D41" authorId="0">
      <text>
        <r>
          <rPr>
            <b/>
            <sz val="8"/>
            <rFont val="Tahoma"/>
            <family val="2"/>
          </rPr>
          <t>ประกอบด้วย
๑ ผู้สูงอายุ ตำบลละ ๕ คนรวม ๒๕ คน
๒ กลุ่มวัยรุ่น ตำบลละ ๕ คนรวม ๒๕ คน
๓ ตัวแทนผู้นำชุมชน ตำบลละ ๕ คนรวม ๒๕ คน
๔ ตัวแทน อปท ตำบลละ ๕ คนรวม ๒๕ คน</t>
        </r>
      </text>
    </comment>
    <comment ref="G43" authorId="0">
      <text>
        <r>
          <rPr>
            <b/>
            <sz val="11"/>
            <rFont val="Tahoma"/>
            <family val="2"/>
          </rPr>
          <t>DarkUser:</t>
        </r>
        <r>
          <rPr>
            <sz val="11"/>
            <rFont val="Tahoma"/>
            <family val="2"/>
          </rPr>
          <t xml:space="preserve">
1.ค่าอาหาร 75 คนๆละ100 เป็นเงิน7500บาท
2.ค่าพาหนะ75คนๆละ100บาทเป็นเงิน7500บาท
3.ค่าสถานที่ 2000
</t>
        </r>
      </text>
    </comment>
    <comment ref="G44" authorId="0">
      <text>
        <r>
          <rPr>
            <b/>
            <sz val="11"/>
            <rFont val="Tahoma"/>
            <family val="2"/>
          </rPr>
          <t>DarkUser:</t>
        </r>
        <r>
          <rPr>
            <sz val="11"/>
            <rFont val="Tahoma"/>
            <family val="2"/>
          </rPr>
          <t xml:space="preserve">
1.ค่าอาหาร 75 คนๆละ100 เป็นเงิน7500บาท
2.ค่าพาหนะ75คนๆละ100บาทเป็นเงิน7500บาท
</t>
        </r>
      </text>
    </comment>
    <comment ref="D64" authorId="0">
      <text>
        <r>
          <rPr>
            <b/>
            <sz val="8"/>
            <rFont val="Tahoma"/>
            <family val="2"/>
          </rPr>
          <t>DarkUser:</t>
        </r>
        <r>
          <rPr>
            <sz val="8"/>
            <rFont val="Tahoma"/>
            <family val="2"/>
          </rPr>
          <t xml:space="preserve">
1.นักเรียนโรงเรียนละ 10 คน
2.ครูอนามัยโรงเรียน1คน</t>
        </r>
      </text>
    </comment>
    <comment ref="D49" authorId="0">
      <text>
        <r>
          <rPr>
            <b/>
            <sz val="8"/>
            <rFont val="Tahoma"/>
            <family val="2"/>
          </rPr>
          <t>DarkUser:</t>
        </r>
        <r>
          <rPr>
            <sz val="8"/>
            <rFont val="Tahoma"/>
            <family val="2"/>
          </rPr>
          <t xml:space="preserve">
1.นักเรียนโรงเรียนละ 10 คน
2.ครูอนามัยโรงเรียน1คน</t>
        </r>
      </text>
    </comment>
    <comment ref="G64" authorId="0">
      <text>
        <r>
          <rPr>
            <b/>
            <sz val="8"/>
            <rFont val="Tahoma"/>
            <family val="2"/>
          </rPr>
          <t>DarkUser:</t>
        </r>
        <r>
          <rPr>
            <sz val="8"/>
            <rFont val="Tahoma"/>
            <family val="2"/>
          </rPr>
          <t xml:space="preserve">
จำนวน 44 คน 4 โรงเรียน
ค่าอาหารและอาหารว่าง100/คน
ค่าพาหนะ 100 บาท/คน
รวม 8800 บาท</t>
        </r>
      </text>
    </comment>
    <comment ref="G79" authorId="0">
      <text>
        <r>
          <rPr>
            <b/>
            <sz val="8"/>
            <rFont val="Tahoma"/>
            <family val="2"/>
          </rPr>
          <t>DarkUser:</t>
        </r>
        <r>
          <rPr>
            <sz val="8"/>
            <rFont val="Tahoma"/>
            <family val="2"/>
          </rPr>
          <t xml:space="preserve">
จำนวน 50 คน ตำบลละ 10 คน
ค่าอาหารและอาหารว่าง100/คน
ค่าพาหนะ 100 บาท/คน
รวม10,000 บาท</t>
        </r>
      </text>
    </comment>
    <comment ref="G92" authorId="0">
      <text>
        <r>
          <rPr>
            <b/>
            <sz val="8"/>
            <rFont val="Tahoma"/>
            <family val="2"/>
          </rPr>
          <t>DarkUser:</t>
        </r>
        <r>
          <rPr>
            <sz val="8"/>
            <rFont val="Tahoma"/>
            <family val="2"/>
          </rPr>
          <t xml:space="preserve">
1.เยาวชนชุมชนตำบลละ 30 คน 
3.ค่าอาหารและอาหารว่างคนละ100 บาท
4.จำนวน 5 ตำบล</t>
        </r>
      </text>
    </comment>
    <comment ref="G94" authorId="0">
      <text>
        <r>
          <rPr>
            <b/>
            <sz val="8"/>
            <rFont val="Tahoma"/>
            <family val="2"/>
          </rPr>
          <t>DarkUser:</t>
        </r>
        <r>
          <rPr>
            <sz val="8"/>
            <rFont val="Tahoma"/>
            <family val="2"/>
          </rPr>
          <t xml:space="preserve">
จำนวน 50 คน ตำบลละ 10 คน
ค่าอาหารและอาหารว่าง100/คน
ค่าพาหนะ 100 บาท/คน
รวม10,000 บาท</t>
        </r>
      </text>
    </comment>
    <comment ref="G35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ค่าอาหารผู้เข้าประชุม30 คนๆละ 60 บาท   เป็นเงิน   1,800 บาท
  ค่าอาหารว่างผู้ประชุม30 คนๆละ 40 บาท   เป็นเงิน  1,200 บาท
    รวมเป็นเงิน 3,000 บาท</t>
        </r>
      </text>
    </comment>
    <comment ref="G36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ค่าอาหารว่างผู้เข้าร่วมกิจกรรม DPAC ในกลุ่มเสี่ยง คนละ 20 ๆจำนวน 900 คน
</t>
        </r>
      </text>
    </comment>
    <comment ref="G38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- ค่าอาหารกลางวันจำนวน 50คนๆละ60 บาท
- ค่าอาหารว่างจำนวน 50 คนๆละ 40 บาท
 รวม 5000 บาท
</t>
        </r>
      </text>
    </comment>
    <comment ref="G118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ตำบลละ10 คน 5 ตำบล 50 คน
-ค่าอาหารมื้อละ60บาทจำนวน 50คนเป็นเงิน 3000 บาท
-ค่าอาหารว่าง2 มื้อๆละ 20 บาท 50 คนเป็นเงิน 2000 บาท
-ค่าพาหนะคนละ 100 บาท จำนวน 50 คน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G38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ตำบลละ 10 คน 5 ตำบล รวม 50 คน
-ค่าอาหาร และอาหารว่าง 100 บาท/คน รวม 5000 บาท
-ค่าพาหนะ 100 บาท/คน เป็นเงิน 5000 บาท
รวม 10000 บาท</t>
        </r>
      </text>
    </comment>
  </commentList>
</comments>
</file>

<file path=xl/sharedStrings.xml><?xml version="1.0" encoding="utf-8"?>
<sst xmlns="http://schemas.openxmlformats.org/spreadsheetml/2006/main" count="5260" uniqueCount="2999">
  <si>
    <t xml:space="preserve">       2.3 สนับสนุนวัคซีนที่จำเป็นแก่เจ้าหน้าที่ที่มีความเสี่ยงในการติดเชื้อจากการปฏิบัติงาน เช่น วัคซีนไข้หวัดใหญ่ วัคซีนบาดทะยัก วัคซีนตับอักเสบบี</t>
  </si>
  <si>
    <t xml:space="preserve">       2.4 เจ้าหน้าที่ได้รับการตรวจสุขภาพประจำปี </t>
  </si>
  <si>
    <t>2.5 สนับสนุนอุปกรณ์ในการป้องกันอย่างเพียงพอในการปฏิบัติงานเพื่อไม่ให้เกิดการติดเชื้อ</t>
  </si>
  <si>
    <t>กรรมการICN,ENV</t>
  </si>
  <si>
    <t>3.ลดการแพร่กระจายเชื้อไปสู่ชุมชน</t>
  </si>
  <si>
    <t>3.1เป็นที่ปรึกษาให้ความรู้วิชาการแก่หน่วยงานที่ต้องการ</t>
  </si>
  <si>
    <t>แพร่กระจายเชื้อใน</t>
  </si>
  <si>
    <t>1. ติดตามคุณภาพน้ำประปา น้ำเสีย และ</t>
  </si>
  <si>
    <t>กรรมการIC, ENV</t>
  </si>
  <si>
    <t xml:space="preserve"> สิ่งแวดล้อม</t>
  </si>
  <si>
    <t>การแยกขยะผ่านเกณฑ์มาตรฐาน</t>
  </si>
  <si>
    <t>ทุก3เดือน</t>
  </si>
  <si>
    <t>3.2ประสานงานกับทีมENVในการติดตามคุณภาพน้ำและขยะทุก 3 เดือน</t>
  </si>
  <si>
    <t>2. หน่วยงานและระบบงานที่เกี่ยวข้องได้รับคำปรึกษาแนะนำเกี่ยวกับงานควบคุมป้องกันการติดเชื้อตามที่ร้องขอ</t>
  </si>
  <si>
    <t>ธ.ค.มี.ค.,</t>
  </si>
  <si>
    <t>3.มีแนวทางในการปฏิบัติเพื่อควบคุมการแพร่</t>
  </si>
  <si>
    <t>มิ.ย.,ก.ย</t>
  </si>
  <si>
    <t>3.3มีการสุ่มทดสอบทักษะของเจ้าหน้าที่ในเรื่องการป้องกันและ</t>
  </si>
  <si>
    <t>กระจายเชื้อสู่ชุมชน</t>
  </si>
  <si>
    <t>ควบคุมการแพร่กระจายเชื้อจากโรงพยาบาลสู่สิ่งแวดล้อมเรื่องขยะ น้ำเสีย ทุก3เดือน</t>
  </si>
  <si>
    <t>โครงการพัฒนาระบบสิ่งแวดล้อมและความปลอดภัย</t>
  </si>
  <si>
    <t>1จัดประชุมเชิงปฏิบัติการ แก่เจ้าหน้าที่ในโรงพยาบาล ได้แก่</t>
  </si>
  <si>
    <t xml:space="preserve">  -การป้องกันและระงับการเกิดอัคคีภัยในโรงพยาบาล </t>
  </si>
  <si>
    <t xml:space="preserve">บุคลากรรพ.เมืองปาน </t>
  </si>
  <si>
    <t>กรรมการ ENV</t>
  </si>
  <si>
    <t xml:space="preserve">  -ซ้อมแผนระงับอัคคีภัย</t>
  </si>
  <si>
    <t xml:space="preserve"> 2.ตรวจสอบวิศวกรรมความปลอดภัยในโรงพยาบาล และ </t>
  </si>
  <si>
    <t>บรรยายให้ความรู้โดยศูนย์วิศวกรรมการแพทย์ที่ 6 (เชียงใหม่)</t>
  </si>
  <si>
    <t>อาชีวอนามัย</t>
  </si>
  <si>
    <t>3.การตรวจบำรุงรักษาและสอบเทียบเครื่องมือแพทย์</t>
  </si>
  <si>
    <t>กรรมการ ENV.</t>
  </si>
  <si>
    <t xml:space="preserve">โครงการตรวจประเมินและจัดการความเสี่ยงด้านสุขภาพ </t>
  </si>
  <si>
    <t>บุคลากรรพ.เมืองปาน 118 คน</t>
  </si>
  <si>
    <t>รพ.เมืองปานผ่านเกณฑ์การ</t>
  </si>
  <si>
    <t>ความปลอดภัยและสิ่งแวดล้อมในการทำงาน</t>
  </si>
  <si>
    <t xml:space="preserve">บุคลากรสสอ.เมืองปาน 60 คน  </t>
  </si>
  <si>
    <t>ประเมินความเสี่ยงในการทำงาน</t>
  </si>
  <si>
    <t xml:space="preserve">ของบุคลากร ระดับ 5  </t>
  </si>
  <si>
    <t>พค.-กค.55</t>
  </si>
  <si>
    <t>ตามความเสี่ยง/ การตรวจสิ่งแวดล้อม</t>
  </si>
  <si>
    <t>4.2 กิจกรรมตรวจสุขภาพประจำปีบุคลากร</t>
  </si>
  <si>
    <t>มีค.-กค.55</t>
  </si>
  <si>
    <t>4.3 กิจกรรมการให้วัคซีนไวรัสตับอักเสบ</t>
  </si>
  <si>
    <t>4.4 การสำรวจความเสี่ยงและประเมินความเสี่ยงในการทำงาน</t>
  </si>
  <si>
    <t>พค.-สค.55</t>
  </si>
  <si>
    <t>4.5 กิจกรรมการตรวจสมรรถภาพร่างกายและการให้ความรู้</t>
  </si>
  <si>
    <t>เรื่องการออกกำลังกาย</t>
  </si>
  <si>
    <t>โครงการพัฒนาระบบยาเพื่อความปลอดภัย</t>
  </si>
  <si>
    <t xml:space="preserve">dispensing error, administration </t>
  </si>
  <si>
    <t>กลุ่มงานเภสัชกรรม</t>
  </si>
  <si>
    <t>error ในกรณีเร่งด่วนและความ</t>
  </si>
  <si>
    <t xml:space="preserve">คลาดเคลื่อนของเวลาให้ยาลดลง </t>
  </si>
  <si>
    <t>จากเดิม 50%</t>
  </si>
  <si>
    <t>1.   เด็ก  0-5 ปี</t>
  </si>
  <si>
    <t xml:space="preserve"> 1.1 เด็กอายุต่ำกว่า 1 ปี  ได้รับวัคซีน  บีซีจี   </t>
  </si>
  <si>
    <t>เด็ก 0-1 ปี181คน</t>
  </si>
  <si>
    <t>เด็ก 0-5 ปี ได้รับวัคซีนครบทุกตามเกณฑ์ อย่างน้อยร้อยละ100</t>
  </si>
  <si>
    <t>ตค53-กย54</t>
  </si>
  <si>
    <t>สอ.,รพช.</t>
  </si>
  <si>
    <t xml:space="preserve">  1.2เด็กอายุต่ำกว่า 1 ปี  ได้รับวัคซีนรวมดีทีพี-ตับอักเสบบี(DTP-HB) ครบ3เข็ม</t>
  </si>
  <si>
    <t>เด็ก 0-1 ปี201คน</t>
  </si>
  <si>
    <t xml:space="preserve">  1.3  เด็กอายุต่ำกว่า 1 ปี  ได้รับวัคซีน  ดีทีพี เข็มที่ 3 และโอพีวีครบ 3 ครั้ง</t>
  </si>
  <si>
    <t xml:space="preserve">  1.4  เด็กอายุ 9 - 11 เดือน ได้รับวัคซีน หัดหรือ MMR</t>
  </si>
  <si>
    <t>เด็ก9-11 เดือน191คน</t>
  </si>
  <si>
    <t xml:space="preserve">  1.5  เด็กอายุ 1 1/2 - 2 ปี ได้รับวัคซีน ดีทีพี โอพีวีครบ 4 ครั้ง</t>
  </si>
  <si>
    <t>เด็ก ปีครึ่ง ถึง สองปี267คน</t>
  </si>
  <si>
    <t xml:space="preserve">  1.6 เด็กอายุ 1 1/2 - 2 ปี ได้รับวัคซีน  เจอี เข็ม 2</t>
  </si>
  <si>
    <t xml:space="preserve">  1.7  เด็กอายุ 2 1/2 - 3 ปี ได้รับวัคซีน  เจอี เข็ม 3</t>
  </si>
  <si>
    <t>เด็กสองปีครึ่งถึงสามปี269คน</t>
  </si>
  <si>
    <t xml:space="preserve">  เครือข่ายเกษตรกรผักปลอดสารพิษ</t>
  </si>
  <si>
    <t xml:space="preserve">      - สารเร่งเนื้อแดง (ร่วม สสจ.,ปศุสัตว์จังหวัด)</t>
  </si>
  <si>
    <t>เป้าหมายร่วม สสจ.</t>
  </si>
  <si>
    <t>และปศุสัตว์จังหวัด</t>
  </si>
  <si>
    <t xml:space="preserve">      - ตรวจจุลินทรีย์ในอาหารปรุงสุก ภาชนะ มือ</t>
  </si>
  <si>
    <t>600 ตย.  1 ครั้ง/ปี</t>
  </si>
  <si>
    <t>ม.ค.-ก.ค.55</t>
  </si>
  <si>
    <t xml:space="preserve">             ผู้สัมผัสอาหารและน้ำแข็ง </t>
  </si>
  <si>
    <t>แผงลอย 11 แผง</t>
  </si>
  <si>
    <t>(ค่าจัดซื้อ SI2</t>
  </si>
  <si>
    <t>ร้านอาหาร 25 แห่ง</t>
  </si>
  <si>
    <t>600*10บาท)</t>
  </si>
  <si>
    <t>ร้านอาหารในอุทยาน 20 แห่ง( 2 ครั้ง/ปี)</t>
  </si>
  <si>
    <t>ตลาดสด 4 แห่ง</t>
  </si>
  <si>
    <t xml:space="preserve">      - การโฆษณาผลิตภัณฑ์สุขภาพทางวิทยุชุมชน</t>
  </si>
  <si>
    <t>2 ครั้ง /ปี</t>
  </si>
  <si>
    <t>นฤมล,ทัชนิดา</t>
  </si>
  <si>
    <t xml:space="preserve">      - ตรวจฉลากอาหารแปรรูปและผลิตภัณฑ์</t>
  </si>
  <si>
    <t>ร้านชำ 135 แห่ง</t>
  </si>
  <si>
    <t>ก.พ</t>
  </si>
  <si>
    <t xml:space="preserve">            เสริมอาหาร</t>
  </si>
  <si>
    <t>รพสต</t>
  </si>
  <si>
    <t>2.1.5. ประสาน สสจ.ขอสนับสนุนชุดทดสอบสารปน</t>
  </si>
  <si>
    <t>1 ครั้ง</t>
  </si>
  <si>
    <t xml:space="preserve">         เปื้อน โพลาร์และป้ายรับรองอาหารปลอดภัย </t>
  </si>
  <si>
    <t>2.1.6 ติดตามตรวจสอบแหล่งผลิต/แหล่งจำหน่าย ของ</t>
  </si>
  <si>
    <t>ทุกครั้งที่พบ</t>
  </si>
  <si>
    <t>ธ.ค.54-ก.ย.55</t>
  </si>
  <si>
    <t xml:space="preserve">      อาหารและผลิตภัณฑ์สุขภาพที่พบปัญหา รวมทั้ง</t>
  </si>
  <si>
    <t xml:space="preserve">      ส่งต่อข้อมูลให้เครือข่าย/หน่วยงานที่เกี่ยวข้อง</t>
  </si>
  <si>
    <t>และผลิตภัณฑ์สุขภาพระดับ 4</t>
  </si>
  <si>
    <t>2.1.7 การตรวจประเมินรับรองสถานที่ตามเกณฑ์</t>
  </si>
  <si>
    <t xml:space="preserve">      มาตรฐาน / ต่ออายุ / มอบป้ายตราสัญลักษณ์</t>
  </si>
  <si>
    <t xml:space="preserve">           1) สถานที่ผลิตอาหาร GMP</t>
  </si>
  <si>
    <t xml:space="preserve">           2) อาหารสะอาด รสชาติอร่อย</t>
  </si>
  <si>
    <t>30 แห่ง  1 ครั้ง/ปี</t>
  </si>
  <si>
    <t>มี.ค.-พ.ค.55</t>
  </si>
  <si>
    <t xml:space="preserve"> 4แห่ง  2 ครั้ง/ปี</t>
  </si>
  <si>
    <t xml:space="preserve"> 2แห่ง 1 ครั้ง /ปี</t>
  </si>
  <si>
    <t xml:space="preserve">(ตลาดศรีดอนมูล,ปลายนา,ตลาดบ้านหลวง,ตลาดสบลี) </t>
  </si>
  <si>
    <t>โรงเรียน 37 แห่ง</t>
  </si>
  <si>
    <t>ศูนย์เด็ก 12 แห่ง</t>
  </si>
  <si>
    <t>4 แห่ง  1 ครั้ง/ปี</t>
  </si>
  <si>
    <t>โรงเรียนเมืองปานวิทยา</t>
  </si>
  <si>
    <t>ต.เมืองปาน</t>
  </si>
  <si>
    <t>3.โครงการร้านชำปลอดยาอันตราย</t>
  </si>
  <si>
    <t>โดยเครือข่ายชุมชนทุ่งข่วง</t>
  </si>
  <si>
    <t>1.จัดประชุมชี้แจงแกนนำเครือข่าย</t>
  </si>
  <si>
    <t>อสม ทุ่งข่วง</t>
  </si>
  <si>
    <t>ร้านชำ ตทุ่งข่วงปลอดยาอันตราย</t>
  </si>
  <si>
    <t>เมย55-มิย55</t>
  </si>
  <si>
    <t>งบCBL</t>
  </si>
  <si>
    <t>โดยจัดประชุมทั้งหมด 3 ครั้ง</t>
  </si>
  <si>
    <t>42 คน</t>
  </si>
  <si>
    <t>ประชาชนได้รับความปลอดภัย</t>
  </si>
  <si>
    <t>ประชุม 3 ครั้ง</t>
  </si>
  <si>
    <t>ครั้งที่1 ชี้แจงให้ความรู้เรื่องยาอันตราย</t>
  </si>
  <si>
    <t>จากผลิตภัณฑ์สุขภาพ</t>
  </si>
  <si>
    <t>หมู่บ้านละ 3 คน</t>
  </si>
  <si>
    <t>กานต์พิชชา</t>
  </si>
  <si>
    <t>ห้ามขาย ชี้แจงแนวทางวิธีการดำเนิน</t>
  </si>
  <si>
    <t>14 หมู่รวม 42 คน</t>
  </si>
  <si>
    <t>งาน</t>
  </si>
  <si>
    <t>รวม 42x100x3</t>
  </si>
  <si>
    <t xml:space="preserve">ครั้งที่2 ติดตามผลการดำเนินงาน </t>
  </si>
  <si>
    <t>ค่าเดินทาง 50x42x3</t>
  </si>
  <si>
    <t>วิเคราะห์ปัญหา แนวทางแก้ไข</t>
  </si>
  <si>
    <t>สื่อประชาสัมพันธ์</t>
  </si>
  <si>
    <t>ครั้งที่3 สรุปผลการดำเนินงาน</t>
  </si>
  <si>
    <t>เสียงตามสายป้ายไวนิล</t>
  </si>
  <si>
    <t>โปสเตอร์ 5000 บาท</t>
  </si>
  <si>
    <t>2.มีการประชาสัมพันธ์ เพื่อให้ผู้บริโภค</t>
  </si>
  <si>
    <t>ซื้อตัวอย่าง</t>
  </si>
  <si>
    <t>มีความรู้ และตระหนักมากขึ้น</t>
  </si>
  <si>
    <t>ยาอันตราย</t>
  </si>
  <si>
    <t>โดย ผ่านป้ายไวนิลติดตามหมู่บ้าน</t>
  </si>
  <si>
    <t>590 บาท</t>
  </si>
  <si>
    <t>และเสียงตามสายของทุกหมู่บ้าน</t>
  </si>
  <si>
    <t>เป้าประสงค์ที่ 3.5 องค์กรมีการจัดการความรู้ที่มีประสิทธิภาพ</t>
  </si>
  <si>
    <t>ตัวชี้วัดหลัก (KPI) ที่ 3.5 หน่วยงานทุกระดับมีกระบวนการจัดการความรู้ที่มีประสิทธิภาพ และสอดคล้องตามยุทธศาสตร์จังหวัด/ปัญหาพื้นที่</t>
  </si>
  <si>
    <t>กลยุทธ์ที่.13สนับสนุนกระบวนการ KM ในหน่วยงานทุกระดับ</t>
  </si>
  <si>
    <t>ตัวชี้วัดรอง (PI) ที่3.5.1 ระดับความสำเร็จในการจัดการความรู้ของหน่วยงานแต่ละระดับ</t>
  </si>
  <si>
    <t>โครงการพัฒนาศักยภาพทีมจัดการความรู้(KM) อ.เมืองปาน</t>
  </si>
  <si>
    <t>1.ทบทวนคำสั่งคณะกรรมการจัดการความรู้</t>
  </si>
  <si>
    <t>มค 55</t>
  </si>
  <si>
    <t>คณะกรรมการKM</t>
  </si>
  <si>
    <t>2.จัดตั้งคณะกรรมการจัดการความรู้</t>
  </si>
  <si>
    <t>1 ชุด</t>
  </si>
  <si>
    <t>3.ทบทวนการ จัดการความรู้ที่ผ่านมา</t>
  </si>
  <si>
    <t>4.จัดทำแผนการบริหารจัดการความรู้</t>
  </si>
  <si>
    <t>ประเด็นร่วมกับจังหวัด</t>
  </si>
  <si>
    <t>1 เรื่อง</t>
  </si>
  <si>
    <t>มค55-กย55</t>
  </si>
  <si>
    <t>ประเด็นของ รพช.</t>
  </si>
  <si>
    <t>3 เรื่อง</t>
  </si>
  <si>
    <t>ประเด็นของ รพ.สต</t>
  </si>
  <si>
    <t>8 เรื่อง</t>
  </si>
  <si>
    <t>5. เข้าร่วมอบรมโครงการพัฒนาทีมผู้จัดการKM ระดับอำเภอ</t>
  </si>
  <si>
    <t>3คน</t>
  </si>
  <si>
    <t>มค55</t>
  </si>
  <si>
    <t>6.ประชุมคณะกรรมการ กำกับ ติดตามจัดการความรู้ ทุก 3 เดือน</t>
  </si>
  <si>
    <t>3ครั้ง</t>
  </si>
  <si>
    <t>มค,มีค,มิย,กย.55</t>
  </si>
  <si>
    <t>7.รวบรวม และจัดทำฐานข้อมูลองค์ความรู้</t>
  </si>
  <si>
    <t>1ชุด</t>
  </si>
  <si>
    <t>โครงการคลินิกให้คำปรึกษางานวิจัย เวทีนำเสนองานวิจัย และคัดเลือก</t>
  </si>
  <si>
    <t>ผลงานเด่น</t>
  </si>
  <si>
    <t>1.จัดคลินิกให้คำปรึกางานวิจัย จำนวน 4 ครั้ง</t>
  </si>
  <si>
    <t>ครั้งที่1</t>
  </si>
  <si>
    <t>1ครั้ง</t>
  </si>
  <si>
    <t>พค.55</t>
  </si>
  <si>
    <t>กย.55</t>
  </si>
  <si>
    <t>2.จัดเวทีนำเสนอ ประกวดผลงานวิจัย และคัดเลือก Best Practice ระดับอำเภอ</t>
  </si>
  <si>
    <t>ตัวชี้วัดหลัก (KPI) ที่ 1.1 สถานบริการผ่านเกณฑ์คุณภาพมาตรฐานภายในปี 2555</t>
  </si>
  <si>
    <t>เป้าประสงค์ที่ 1.1  ระบบบริการสุขภาพมีคุณภาพมาตรฐาน</t>
  </si>
  <si>
    <t>กลยุทธที่ 1. สร้างและพัฒนาทีมงานพัฒนาคุณภาพมาตรฐานหน่วยบริการสาธารณสุขระดับอำเภอ</t>
  </si>
  <si>
    <t>รหัสโครงการ</t>
  </si>
  <si>
    <t>ตัวชี้วัดความสำเร็จของโครงการ</t>
  </si>
  <si>
    <t xml:space="preserve">1. การใช้ประโยชน์จากข้อมูลสารสนเทศ ส่งเสริมความเข้าใจ </t>
  </si>
  <si>
    <t>ในการวิเคราะห์และนำไปใช้ประโยชน์ กำกับ และติดตาม</t>
  </si>
  <si>
    <t>ความก้าวหน้าตามตัวชี้วัดที่กำหนด โดย</t>
  </si>
  <si>
    <t xml:space="preserve">      1.1 นำข้อมูลจากผลการดำเนินงานตามตัวชี้วัดระดับ รพ.</t>
  </si>
  <si>
    <t>ทีมนำ HA</t>
  </si>
  <si>
    <t>ตค.54</t>
  </si>
  <si>
    <t>ทีมนำHA</t>
  </si>
  <si>
    <t>และข้อมูลนำเข้าจากหน่วยงานภายนอก มาใช้ประกอบการ</t>
  </si>
  <si>
    <t xml:space="preserve">ปรับแผนยุทธศาสตร์ เพื่อพัฒนาคุณภาพโรงพยาบาลในปี 2555 </t>
  </si>
  <si>
    <t xml:space="preserve">      1.2 ทุกหน่วยงานทบทวนตัวชี้วัดและผลการดำเนินงาน </t>
  </si>
  <si>
    <t>หัวหน้าฝ่าย</t>
  </si>
  <si>
    <t>โดยใช้ Service Profile และมีการพัฒนาต่อเนื่อง</t>
  </si>
  <si>
    <t xml:space="preserve">      1.3 ปรับระบบการติดตามแผนยุทธศาสตร์ โดยกำหนดให้</t>
  </si>
  <si>
    <t>ระบบงานสำคัญ</t>
  </si>
  <si>
    <t>มีค.,กย.55</t>
  </si>
  <si>
    <t>กก.IM</t>
  </si>
  <si>
    <t>คณะกรรมการIM และศูนย์พัฒนาคุณภาพทำหน้าที่รวบรวมและ</t>
  </si>
  <si>
    <t>ศูนย์ HA</t>
  </si>
  <si>
    <t xml:space="preserve">ติดตามตัวชี้วัด เชื่อมโยงข้อมูล รายงานให้ทีมที่เกี่ยวข้อง และ </t>
  </si>
  <si>
    <t>สรุปรายงานให้ผู้อำนวยการโรงพยาบาลทราบทุกเดือน</t>
  </si>
  <si>
    <t xml:space="preserve">      1.4 เยี่ยมสำรวจภายใน ด้านการพัฒนาคุณภาพโรงพยาบาล</t>
  </si>
  <si>
    <t>ตค.-พย.54</t>
  </si>
  <si>
    <t>ทีม IS</t>
  </si>
  <si>
    <t>2.  กำหนดเป้าหมายในการดูแลผู้ป่วยให้ปลอดภัย เหมาะสม ตาม</t>
  </si>
  <si>
    <t>มาตรฐานวิชาชีพและแผนการดูแลที่จัดไว้ โดยใช้เครื่องมือพัฒนา</t>
  </si>
  <si>
    <t xml:space="preserve">คุณภาพ วางระบบงานให้เชื่อมโยงกับหน่วยงานที่เกี่ยวข้อง </t>
  </si>
  <si>
    <t>และทำงานร่วมกับสหสาขาวิชาชีพอย่างต่อเนื่อง ดังนี้</t>
  </si>
  <si>
    <t xml:space="preserve">      2.1 ทบทวน Muangpan Patient safety goal  โดย</t>
  </si>
  <si>
    <t>โปรแกรมความเสี่ยง</t>
  </si>
  <si>
    <t>กก RM</t>
  </si>
  <si>
    <t xml:space="preserve">ยึดหลัก SIMPLE </t>
  </si>
  <si>
    <t xml:space="preserve">      2.2 ค้นหาความเสี่ยงเชิงรุกอย่างต่อเนื่อง ดังนี้</t>
  </si>
  <si>
    <t xml:space="preserve">          2.2.1 ทบทวนการดูแลผู้ป่วย </t>
  </si>
  <si>
    <t xml:space="preserve">PCT </t>
  </si>
  <si>
    <t xml:space="preserve">          2.2.2 กำหนดให้ทุกหน่วยงานมีกิจกรรม 12 ทบทวน </t>
  </si>
  <si>
    <t>ตค.-กย.55</t>
  </si>
  <si>
    <t>หัวหน้างาน</t>
  </si>
  <si>
    <t xml:space="preserve">          2.2.3 Trigger Tool เพื่อค้นหา AE จากเวชระเบียน</t>
  </si>
  <si>
    <t>เวชระเบียนผู้ป่วยใน</t>
  </si>
  <si>
    <t>พย.-กย.55</t>
  </si>
  <si>
    <t>กก MRA+PCT</t>
  </si>
  <si>
    <t xml:space="preserve">          2.2.4 quality round</t>
  </si>
  <si>
    <t xml:space="preserve">          2.2.5 leadership walk round</t>
  </si>
  <si>
    <t xml:space="preserve">      2.3 เชื่อมโยงระบบบริหารความเสี่ยง กรณีเกิดอุบัติการณ์</t>
  </si>
  <si>
    <t>หน่วยงานและระบบงาน</t>
  </si>
  <si>
    <t>ที่รุนแรง (ระดับ E ขึ้นไป)</t>
  </si>
  <si>
    <t>ที่เกี่ยวข้อง</t>
  </si>
  <si>
    <t xml:space="preserve">      2.4 ทำ Clinical Tracer  20 โรคต่อเนื่อง เพื่อวางระบบ</t>
  </si>
  <si>
    <t>โรคเป้าหมาย 20 โรค</t>
  </si>
  <si>
    <t>ให้เชื่อมโยงกับหน่วยงาน</t>
  </si>
  <si>
    <t xml:space="preserve">      2.5 สนับสนุนให้นำเครื่องมือพัฒนาคุณภาพมาใช้พัฒนางาน </t>
  </si>
  <si>
    <t xml:space="preserve">เช่น  3P ,clinical tracer, humanized care </t>
  </si>
  <si>
    <t>3. พัฒนาคลินิกบริการดูแลผู้ป่วยโรคเรื้อรัง</t>
  </si>
  <si>
    <t xml:space="preserve">  3.1การเข้าถึงบริการของผู้ป่วยกลุ่มเสี่ยง</t>
  </si>
  <si>
    <t xml:space="preserve">       3.1.1 ประชาสัมพันธ์การเข้าถึงบริการ</t>
  </si>
  <si>
    <t xml:space="preserve">       3.1.2 คัดกรองกลุ่มเสี่ยงสุขภาพจิตด้วย2Q2A </t>
  </si>
  <si>
    <t xml:space="preserve">ผู้ป่วยอายุ&gt;15ปี ที่ </t>
  </si>
  <si>
    <t xml:space="preserve"> -กลุ่มเสี่ยงได้รับการคัดกรอง </t>
  </si>
  <si>
    <t>พยาบาล</t>
  </si>
  <si>
    <t xml:space="preserve">walk in OPD </t>
  </si>
  <si>
    <t>ทุกคน</t>
  </si>
  <si>
    <t xml:space="preserve">       3.1.3 คัดกรองกลุ่มเสี่ยง stroke, acute MI </t>
  </si>
  <si>
    <t xml:space="preserve"> -ผู้ป่วย DM, HT ที่มีภาวะ</t>
  </si>
  <si>
    <t>lipidemia</t>
  </si>
  <si>
    <t xml:space="preserve">       3.1.4 คัดกรองกลุ่มเสี่ยงต่อโรควัณโรค</t>
  </si>
  <si>
    <t>ผู้ป่วยที่ walk in ที่ OPD ทั่วไป</t>
  </si>
  <si>
    <t xml:space="preserve">คลินิก DM,HT,COPD </t>
  </si>
  <si>
    <t xml:space="preserve">       3.1.5 คลินิกเพื่อนใจวัยรุ่น</t>
  </si>
  <si>
    <t xml:space="preserve"> -กลุ่มวัยรุ่นที่ต้องการขอคำปรึกษา</t>
  </si>
  <si>
    <t>ที่ walk in OPD</t>
  </si>
  <si>
    <t xml:space="preserve">  3.2 ทบทวนระบบการดูแลผู้ป่วยสุขภาพจิตในโรงพยาบาล</t>
  </si>
  <si>
    <t xml:space="preserve">           3) อาหารปลอดภัย</t>
  </si>
  <si>
    <t>120 แผง 1 ครั้ง/ปี</t>
  </si>
  <si>
    <t xml:space="preserve">           4) ตลาดสดน่าซื้อ</t>
  </si>
  <si>
    <t>4   แห่ง  1  ครั้ง/ปี</t>
  </si>
  <si>
    <t>2.2  ส่งตรวจตัวอย่างกรณีที่มีการเกิดโรค</t>
  </si>
  <si>
    <t>ม.ค-ก.ย55</t>
  </si>
  <si>
    <t>2.3 จัดส่งแผนการดำเนินงาน แผนแก้ไขปัญหา ให้ สสจ.</t>
  </si>
  <si>
    <t>ธ.ค ๕5</t>
  </si>
  <si>
    <t>2.4   การสร้าง/พัฒนา/สนับสนุน การดำเนินงานของ</t>
  </si>
  <si>
    <t xml:space="preserve">      เครือข่ายคุ้มครองผู้บริโภค และ  เครือข่ายอาหาร</t>
  </si>
  <si>
    <t xml:space="preserve">      ปลอดภัย</t>
  </si>
  <si>
    <t>2.4.1</t>
  </si>
  <si>
    <t>ขยายผลสร้างเครือข่าย อย น้อย</t>
  </si>
  <si>
    <t>2โรงเรียน</t>
  </si>
  <si>
    <t>กพ55</t>
  </si>
  <si>
    <t>งบ</t>
  </si>
  <si>
    <t>ในโรงเรียนประถมศึกษา</t>
  </si>
  <si>
    <t>บ้านแพะ</t>
  </si>
  <si>
    <t>(ค่าอาหาร,50</t>
  </si>
  <si>
    <t>ทันตกรรม</t>
  </si>
  <si>
    <t>บ้านน้ำจำ</t>
  </si>
  <si>
    <t>คนx100x2)</t>
  </si>
  <si>
    <t>สร้างเครือข่ายคุ้มครองผู้บริโภค</t>
  </si>
  <si>
    <t xml:space="preserve"> 5 เครือข่าย</t>
  </si>
  <si>
    <t>มีค 55</t>
  </si>
  <si>
    <t>1 ตำบล 1 เครือข่าย</t>
  </si>
  <si>
    <t>50 คน</t>
  </si>
  <si>
    <t>ค่าอาหาร 50x100</t>
  </si>
  <si>
    <t>อบรมให้ความรู้ ชี้แจงหน้าที่</t>
  </si>
  <si>
    <t>ค่าพาหนะ 50x100</t>
  </si>
  <si>
    <t>2.5 การเผยแพร่ความรู้ด้านอาหารและผลิตภัณฑ์สุขภาพ</t>
  </si>
  <si>
    <t>ประชาชน 200คน</t>
  </si>
  <si>
    <t>คปสอ.</t>
  </si>
  <si>
    <t xml:space="preserve">      ผ่านสื่อสารสาธารณะ เน้นประเด็น อาหารสุก</t>
  </si>
  <si>
    <t xml:space="preserve">      สะอาด  ปลอดภัย กินร้อน ช้อนกลาง ล้างมือ</t>
  </si>
  <si>
    <t xml:space="preserve">      ลดหวานมันเค็ม เติมเต็มผลไม้ </t>
  </si>
  <si>
    <t xml:space="preserve">       (บูรณาการ ร่วมเป้าประสงค์ 2.2)</t>
  </si>
  <si>
    <t xml:space="preserve"> - วิทยุชุมชน</t>
  </si>
  <si>
    <t xml:space="preserve"> - เอกสารแผ่นพับ ( ขอรับการสนับสนุนจากสสจ. )</t>
  </si>
  <si>
    <t>ทุก 6 เดือน</t>
  </si>
  <si>
    <t>มี.ค /ก.ย</t>
  </si>
  <si>
    <t xml:space="preserve"> - ป้ายประชาสัมพันธ์  ( ร่วมงานสุขศึกษา )</t>
  </si>
  <si>
    <t>5 เรื่อง</t>
  </si>
  <si>
    <t xml:space="preserve"> - วิทยากร</t>
  </si>
  <si>
    <t>5 ครั้ง</t>
  </si>
  <si>
    <t xml:space="preserve"> - บอร์ดนิทรรศการ ฯลฯ</t>
  </si>
  <si>
    <t>ทุก 4 เดือน</t>
  </si>
  <si>
    <t>2.6 การมอบป้ายตราสัญญลักษณ์อาหารปลอดภัย แก่</t>
  </si>
  <si>
    <t xml:space="preserve">      ผู้ประกอบการที่ผ่านเกณฑ์</t>
  </si>
  <si>
    <t xml:space="preserve">      2.6.1 อาหารปลอดภัย</t>
  </si>
  <si>
    <t>ทุกรายที่ผ่านเกณฑ์</t>
  </si>
  <si>
    <t>มี.ค.,ก.ย.</t>
  </si>
  <si>
    <t xml:space="preserve">      2.6.2 อาหารสะอาด รสชาติอร่อย</t>
  </si>
  <si>
    <t>2.7 ประเมินความรู้ และพฤติกรรมการบริโภค โดยขอ</t>
  </si>
  <si>
    <t>ประชาชน 100 คน</t>
  </si>
  <si>
    <t xml:space="preserve"> -บริหารจัดการค่าว่าง</t>
  </si>
  <si>
    <t xml:space="preserve">              -ส่งข้อมูลสิทธิว่างให้ทุกสถานบริการ เดือนละ 1 ครั้ง</t>
  </si>
  <si>
    <t xml:space="preserve">               - ทุกสถานบริการตรวจสอบสิทธิว่าง</t>
  </si>
  <si>
    <t xml:space="preserve"> -สำรวจความพึงพอใจการรับบริการลงทะเบียน</t>
  </si>
  <si>
    <t xml:space="preserve"> -พัฒนาระบบโปรแกรมการลงทะเบียนเชื่อมต่อ iwelfareและ JHCIS</t>
  </si>
  <si>
    <t>3.คุ้มครองสิทธิประชาชนในระบบหลัก</t>
  </si>
  <si>
    <t xml:space="preserve">  ประกันสุขภาพ</t>
  </si>
  <si>
    <t xml:space="preserve"> -รับเรื่องราวร้องทุกข์ </t>
  </si>
  <si>
    <t>สิริปรางค์</t>
  </si>
  <si>
    <t xml:space="preserve">  - ไกล่เกลี่ย</t>
  </si>
  <si>
    <t>4.สนับสนุนการบริหารจัดการงานหลัก</t>
  </si>
  <si>
    <t>ประกันสุขภาพถ้วนหน้า</t>
  </si>
  <si>
    <t xml:space="preserve"> - กำหนดประชุม CUP Board  ทุก 4 เดือน</t>
  </si>
  <si>
    <t>ม.ค.เม.ย.ก.ย.</t>
  </si>
  <si>
    <t>CUP Board</t>
  </si>
  <si>
    <t xml:space="preserve"> - การวิเคราะห์คุณภาพการประชุม    จากรายงาน</t>
  </si>
  <si>
    <t xml:space="preserve"> -  จัดทำรายละเอียดหลักเกณฑ์การจัดสรรเงิน และ</t>
  </si>
  <si>
    <t>ดำเนินการจัดสรรเงิน</t>
  </si>
  <si>
    <t>5.โครงการพัฒนาระบบข้อมูลสารสนเทศและ</t>
  </si>
  <si>
    <t xml:space="preserve">    -จัดหาอุปกรณ์คอมพิวเตอร์ </t>
  </si>
  <si>
    <t xml:space="preserve">            -คอมพิวเตอร์ </t>
  </si>
  <si>
    <t>6 เครื่อง</t>
  </si>
  <si>
    <t xml:space="preserve">            -เครื่องโปรเจกเตอร์</t>
  </si>
  <si>
    <t>1 เครื่อง</t>
  </si>
  <si>
    <t xml:space="preserve">            -คอมพิวเตอร์โน๊ตบุค</t>
  </si>
  <si>
    <t>1เครื่อง</t>
  </si>
  <si>
    <t xml:space="preserve">            -เครื่อง สแกนเอกสาร</t>
  </si>
  <si>
    <t xml:space="preserve">            -เครื่องปริ้นเตอร์เลเซอร์</t>
  </si>
  <si>
    <t>3เครื่อง</t>
  </si>
  <si>
    <t xml:space="preserve"> - การ รับ - ส่งข้อมูล ผู้ป่วยนอกรายบุคคล</t>
  </si>
  <si>
    <t xml:space="preserve"> - ข้อมูลผู้มารับบริการทั้งการรักษาพยาบาลและ</t>
  </si>
  <si>
    <t>ด้านส่งเสริมสุขภาพทุกราย  ได้รับการบันทึกลงใน</t>
  </si>
  <si>
    <t xml:space="preserve">โปรแกรมHOSxP (รพ.) และ  JHCIS </t>
  </si>
  <si>
    <t xml:space="preserve"> - รพ. ส่งข้อมูล OP Individual ผ่านเว็บไซด์สปสช.</t>
  </si>
  <si>
    <t xml:space="preserve">                                              2.การบันทึกข้อมูลผู้มารับบริการรายบุคคล มีความครบถ้วนถูกต้อง  และเป็นปัจจุบัน</t>
  </si>
  <si>
    <t xml:space="preserve">                               3.การจัดทำและส่งรายงาน   ครบถ้วน ถูกต้อง  ทันเวลา</t>
  </si>
  <si>
    <t>1.ขึ้นทะเบียนหน่วยบริการสาธารณสุข</t>
  </si>
  <si>
    <t xml:space="preserve"> -รพ.และโรงพยาบาลส่งเสริมสุขภาพตำบลประเมินตนเอง</t>
  </si>
  <si>
    <t>9แห่ง</t>
  </si>
  <si>
    <t>ความครอบคลุมการมีสิทธิหลักประกันสุขภาพถ้วนหน้า   &gt; ร้อยละ 99</t>
  </si>
  <si>
    <t xml:space="preserve"> -ประชุม  cup board พิจารณา</t>
  </si>
  <si>
    <t xml:space="preserve"> - โรงพยาบาลจัดทำและส่งรายงาน  ข้อมูล</t>
  </si>
  <si>
    <t>พื้นฐานหน่วยบริการ  (Hospital  Profile) ปีละ  1  ครั้ง ผ่านเวปสปสช.</t>
  </si>
  <si>
    <t xml:space="preserve">โดยสามารถแก้ไข/ปรับปรุงข้อมูล ปีละ  2  ครั้ง </t>
  </si>
  <si>
    <t xml:space="preserve"> - บันทึกข้อมูลปีงบประมาณ 2555</t>
  </si>
  <si>
    <t xml:space="preserve"> -ส่งข้อมูลการพัฒนาศักยภาพสถานบริการ PCU (on top)</t>
  </si>
  <si>
    <t xml:space="preserve"> 1 ครั้ง</t>
  </si>
  <si>
    <t>พ.ย'55</t>
  </si>
  <si>
    <t>2. ลงทะเบียนผู้มีสิทธิ์ประกันสุขภาพถ้วนหน้า</t>
  </si>
  <si>
    <t xml:space="preserve">  -ส่งข้อมูลการลงทะเบียนให้รพ..และสสจ.เดือนละ 2 ครั้ง</t>
  </si>
  <si>
    <t xml:space="preserve">                -สถานบริการเป็นจุดรับคำร้องลงทะเบียน</t>
  </si>
  <si>
    <t xml:space="preserve">                - รับลงทะเบียนเดือนละ 2 ครั้ง</t>
  </si>
  <si>
    <t>ผู้ลงทะเบียนทุกคน</t>
  </si>
  <si>
    <t>ทุวันที่ 7,17</t>
  </si>
  <si>
    <t xml:space="preserve"> - บริหารจัดการฐานข้อมูลประชากร  (DB POP) </t>
  </si>
  <si>
    <t xml:space="preserve"> ให้ถูกต้องเป็นปัจจุบัน</t>
  </si>
  <si>
    <t xml:space="preserve">            -นำเข้าข้อมูลใน โปรแกรม iwelfare2010 ,hosxp,เดือนละ 4 ครั้ง</t>
  </si>
  <si>
    <t>รพ.เดือนละ 4,สอ.1/ด</t>
  </si>
  <si>
    <t xml:space="preserve"> - การตรวจสอบ  ควบคุมกำกับ การลงทะเบียนผู้มี</t>
  </si>
  <si>
    <t>สิทธิ ให้เป็นไปอย่างถูกต้อง และ มีประสิทธิภาพ</t>
  </si>
  <si>
    <t xml:space="preserve"> - ประเมินผลข้อมูลลงทะเบียน ทุก 3  เดือน</t>
  </si>
  <si>
    <t>ม.ค.,เม.ย.,ก.ย.</t>
  </si>
  <si>
    <t xml:space="preserve">   -จัดทำสรุปผลการลงทะเบียนรายสถานบริการทุก 3 เดือน</t>
  </si>
  <si>
    <t>(บูรณาการ2.2)มาตรการทางสังคม (บูรณาการ 2.4)</t>
  </si>
  <si>
    <t>เน้นความครอบคลุม กลุ่ม 35 ปีขึ้นไป</t>
  </si>
  <si>
    <t xml:space="preserve"> Clean Food Good Taste(บรูรณาการ 2.3)</t>
  </si>
  <si>
    <t xml:space="preserve">ให้ได้มาตรฐาน Food safety  มือ น้ำแข็ง(บูรณาการ 2.3) </t>
  </si>
  <si>
    <t>สอบเมนูอาหาร(งดดิบ)และตรวจผู้ประกอบอาหารมีสุขนิสัยที่ดี</t>
  </si>
  <si>
    <t>และร้านค้าเร่ในงาน (บูรณาการกับ 2.4)</t>
  </si>
  <si>
    <t>ส่วนบุคคลของผู้ประกอบอาหาร การจัดสุขาภิบาลอาหาร(บูรณาการ 2.3)</t>
  </si>
  <si>
    <t>ม.ค.-มี.ค.55</t>
  </si>
  <si>
    <t>เม.ย.-ก.ย.55</t>
  </si>
  <si>
    <t>ธ.ค.54/มี.ค./มิ.ย./ก.ย.54</t>
  </si>
  <si>
    <t xml:space="preserve"> - ล้างมือก่อนบริโภค ร้อยละ &gt;50</t>
  </si>
  <si>
    <t xml:space="preserve"> - บริโภคอาหารสุก   ร้อยละ  &gt;50</t>
  </si>
  <si>
    <t xml:space="preserve"> - บริโภคผักเพียงพอ   ร้อยละ  &gt;30</t>
  </si>
  <si>
    <t xml:space="preserve"> - บริโภคอาหารรสเค็ม ร้อยละ  &lt;25</t>
  </si>
  <si>
    <t xml:space="preserve"> - บริโภคไขมัน  ร้อยละ &lt;25</t>
  </si>
  <si>
    <t xml:space="preserve"> 3) มีความเครียด                 ร้อยละ&lt; 40</t>
  </si>
  <si>
    <t xml:space="preserve"> 4) สูบบุหรี่                         ร้อยละ &lt;19</t>
  </si>
  <si>
    <t xml:space="preserve"> 5) ดื่มสุรา                          ร้อยละ &lt;15</t>
  </si>
  <si>
    <t xml:space="preserve"> 2) ออกกำลังกายตามเกณฑ์ ร้อยละ&gt; 50</t>
  </si>
  <si>
    <t>จนท. 40 คน</t>
  </si>
  <si>
    <t>รร. 92 คน</t>
  </si>
  <si>
    <t>รวม 90 คน</t>
  </si>
  <si>
    <t>มีเข้าร่วมเวที &gt; 90%</t>
  </si>
  <si>
    <t>กค.55</t>
  </si>
  <si>
    <t>รร.บ้านทุ่งโป่ง</t>
  </si>
  <si>
    <t xml:space="preserve">      - กลุ่มวัยรุ่น</t>
  </si>
  <si>
    <t xml:space="preserve">      - กลุ่มผู้สูงอายุ</t>
  </si>
  <si>
    <t>ธนาภรณ์+เยาวเรศ</t>
  </si>
  <si>
    <t>เยาวเรศ+ประกิจ</t>
  </si>
  <si>
    <t>มค.-ก.ย.55</t>
  </si>
  <si>
    <t>กลุ่มละ 10 คน</t>
  </si>
  <si>
    <t>4 แห่ง รร.ละ 11 คน</t>
  </si>
  <si>
    <t>ระดับประถมศึกษา</t>
  </si>
  <si>
    <t xml:space="preserve"> - ประชุมแกนนำนักเรียนปรับเปลี่ยนพฤติกรรมสุขภาพ</t>
  </si>
  <si>
    <t>รร.บ้านสบลี</t>
  </si>
  <si>
    <t xml:space="preserve"> 2.1 กลุ่มนักเรียนในสถานศึกษา</t>
  </si>
  <si>
    <t>รร.บ้านกล้วย</t>
  </si>
  <si>
    <t>5 แห่ง รร.ละ 11 คน</t>
  </si>
  <si>
    <t xml:space="preserve">     ครั้งที่6ถอดบทเรียนนำเสนอในเวทีกลุ่มโรงเรียน</t>
  </si>
  <si>
    <t>รร.บ้านเดื่อ</t>
  </si>
  <si>
    <t xml:space="preserve">     ครั้งที่1 จัดทำเวทีคืนข้อมูล และชี้แจง 7  ขั้นตอน</t>
  </si>
  <si>
    <t xml:space="preserve">     ครั้งที่2 จัดทำแผน</t>
  </si>
  <si>
    <t xml:space="preserve">     ครั้งที่3จัดทำเวทีเสนอแผนต่อครูอนามัย</t>
  </si>
  <si>
    <t xml:space="preserve">     ครั้งที่4จัดกิจกรรมตามแผน</t>
  </si>
  <si>
    <t xml:space="preserve">     ครั้งที่5ประเมินผล</t>
  </si>
  <si>
    <t>นำเสนอสารสนเทศ โดยการใช้ระบบเทคโนโลยีรูปแบบเว็บไซต์</t>
  </si>
  <si>
    <t>3.พัฒนาระบบโครงสร้างเทคโนโลยีสารสนเทศ</t>
  </si>
  <si>
    <t xml:space="preserve">  3.1เพิ่มความเร็วระบบเครือข่ายอินเทอร์เน็ต</t>
  </si>
  <si>
    <t xml:space="preserve">     -เพิ่มความเร็วระบบเครือข่ายอินเทอร์เนต ระบบ IPSTAR </t>
  </si>
  <si>
    <t xml:space="preserve">รพ.สต. 3 แห่ง </t>
  </si>
  <si>
    <t xml:space="preserve">  3.2 จัดหาและปรับปรุงSoftware</t>
  </si>
  <si>
    <t xml:space="preserve">     - ติดตั้งโปรแกรม Refer link รพ.สต.ขนาดใหญ่</t>
  </si>
  <si>
    <t xml:space="preserve">     -ติดตั้ง E-office (รพ,สสอ. รพสต.)</t>
  </si>
  <si>
    <t xml:space="preserve"> 10 แห่ง</t>
  </si>
  <si>
    <t xml:space="preserve">     - โรงพยาบาล hosxp รพ.สต. JHCIS</t>
  </si>
  <si>
    <t>10 แห่ง</t>
  </si>
  <si>
    <t xml:space="preserve">   3.3 พัฒนาบุคลากร ในด้านการใช้โปรแกรมคอมพิวเตอร์Peopleware</t>
  </si>
  <si>
    <t xml:space="preserve">    - ทบทวนคณะกรรมการระบบฐานข้อมูลของโรงพยาบาล</t>
  </si>
  <si>
    <t>รพ. 1 คณะ</t>
  </si>
  <si>
    <t xml:space="preserve">    - ทบทวนระบบการจัดการคุณภาพข้อมูลบริการสุขภาพ </t>
  </si>
  <si>
    <t xml:space="preserve">    - ทบทวน Flow และข้อกำหนดการจัดทำข้อมูลร่วมกัน </t>
  </si>
  <si>
    <t>ทุกหน่วย</t>
  </si>
  <si>
    <t>มีการประเมินผลสารสนเทศสาธารณสุข</t>
  </si>
  <si>
    <t>เป้าประสงค์ที่ 3.6 หน่วยงานมีระบบบริหารการเงินการคลังที่มีประสิทธิภาพ</t>
  </si>
  <si>
    <t>ตัวชี้วัดหลัก (KPI) ที่ 3.6.1 ระดับความสำเร็จของการบริหารการเงินการคลังเป้าหมาย  ระดับ 5</t>
  </si>
  <si>
    <t>โครงการพัฒนาระบบบริหารการเงิน การคลัง อำเภอเมืองปาน</t>
  </si>
  <si>
    <t>ประนอม</t>
  </si>
  <si>
    <t>ประกอบด้วยกิจกรรมย่อยดังนี้</t>
  </si>
  <si>
    <t>1.ปรับปรุงคณะกรรมการการเงินการคลังอำเภอ</t>
  </si>
  <si>
    <t>คณะกรรมการ CFO</t>
  </si>
  <si>
    <t>2.แต่งตั้งคณะกรรมการศึกษาต้นทุนบริการโรงพยาบาลและรพ.สต.</t>
  </si>
  <si>
    <t>3.การประชุมคณะกรรมการ</t>
  </si>
  <si>
    <t>ต.ค.-ก.ย.54</t>
  </si>
  <si>
    <t>3.1การประชุมเชิงปฏิบัติการคณะกรรมการCFOอำเภอร่วมกับจังหวัด</t>
  </si>
  <si>
    <t>5คน</t>
  </si>
  <si>
    <t>3.2การประชุมคณะกรรมการCFOอำเภอรายไตรมาส</t>
  </si>
  <si>
    <t>มค.เมย.กค55</t>
  </si>
  <si>
    <t>3.2.1ประชุมคณะกรรมการ/วิเคราะห์แผนงานงบประมาณและการจัดสรร</t>
  </si>
  <si>
    <t>สสอ./รพ.สต./รพ.</t>
  </si>
  <si>
    <t>ธค.,มีค.,มิย.</t>
  </si>
  <si>
    <t>รพ.สต./รพ.</t>
  </si>
  <si>
    <t>3.2.3ติดตามแนวทางการพัฒนาระบบข้อมูลบริการ/ข้อมูลการเงินและด้านสารสนเทศ</t>
  </si>
  <si>
    <t xml:space="preserve">3.2.4.ติดตาม วิเคราะห์สถานการณ์การเงินการคลังตามดัชนีหลัก 7 ตัว </t>
  </si>
  <si>
    <t xml:space="preserve">  วิเคราะห์ไปใช้ประโยชน์เพื่อแก้ไขสถานการณ์การเงินการคลัง </t>
  </si>
  <si>
    <t xml:space="preserve">        -วิเคราะห์รายรับ รายจ่ายของรพ.,รพ.สต.</t>
  </si>
  <si>
    <t xml:space="preserve">        -กำหนดแนวทางการแก้ไขปัญหาทางการเงิน</t>
  </si>
  <si>
    <t>4. จัดทำแผนรายรับ - รายจ่าย เงินบำรุง</t>
  </si>
  <si>
    <t xml:space="preserve">   - ตาม Fixed cost </t>
  </si>
  <si>
    <t xml:space="preserve">   - แผนงบค่าเสื่อม</t>
  </si>
  <si>
    <t xml:space="preserve">   - งบ CF ฉุกเฉิน</t>
  </si>
  <si>
    <t xml:space="preserve">    - แผนการจ่ายหนี้และติดตามลูกหนี้</t>
  </si>
  <si>
    <t xml:space="preserve">   -การจัดทำข้อมูล Ontop</t>
  </si>
  <si>
    <t xml:space="preserve">  -เพิ่มการครอบคลุมหลักประกันสุขภาพถ้วนหน้า</t>
  </si>
  <si>
    <t>5.จัดทำรายงานวิเคราะห์ทางการเงินของรพช.,รพ.สต ทุก 3 เดือน</t>
  </si>
  <si>
    <t>6. จัดประชุมคณะกรรมการและทีมงาน</t>
  </si>
  <si>
    <t xml:space="preserve">     - ประชุมคณะทำงานพัฒนาคุณภาพข้อมูล  ผู้รับบริการ ในประเด็นเรื่อง</t>
  </si>
  <si>
    <t xml:space="preserve">         ก. ทบทวนโปรแกรมด้านการบริการ</t>
  </si>
  <si>
    <t>ม.ค.,มี.ค.,พ.ค. ก.ค.54</t>
  </si>
  <si>
    <t>ประสิทธิ์ ,ศุภมิตร</t>
  </si>
  <si>
    <t xml:space="preserve">         ข. ทบทวนอัตราบริการ</t>
  </si>
  <si>
    <t xml:space="preserve">         ค. ทบทวนข้อมูลและกระบวนการบริการ ผังไหลเวียนข้อมูล</t>
  </si>
  <si>
    <t xml:space="preserve">         ง. ทบทวนกระบวนการเรียกเก็บค่ารักษาพยาบาล</t>
  </si>
  <si>
    <t xml:space="preserve">         จ. เชื่อมโยงกับศูนย์สารสนเทศระดับอำเภอ</t>
  </si>
  <si>
    <t>7. ประชุมทบทวนการรายงานทางการเงินและผลการดำเนินงาน</t>
  </si>
  <si>
    <t>10 ครั้ง</t>
  </si>
  <si>
    <t>ม.ค.54-ส.ค. 54</t>
  </si>
  <si>
    <t xml:space="preserve">    กับผู้รับผิดชอบการเงินและวัสดุ  ในประเด็นเรื่อง</t>
  </si>
  <si>
    <t xml:space="preserve">    - พัฒนาระบบบัญชีและรายงาน</t>
  </si>
  <si>
    <t>อำพร,สุมารินทร์</t>
  </si>
  <si>
    <t xml:space="preserve">    - ทบทวนผังบัญชี</t>
  </si>
  <si>
    <t xml:space="preserve">    - ทบทวนผังทางเดินเอกสาร</t>
  </si>
  <si>
    <t xml:space="preserve">    - ทบทวนมาตรฐานการลงบัญชี</t>
  </si>
  <si>
    <t xml:space="preserve">    - กำหนดการตรวจสอบบัญชี</t>
  </si>
  <si>
    <t xml:space="preserve">    - ทบทวนการวางแผนงบประมาณ</t>
  </si>
  <si>
    <t xml:space="preserve">    - ทบทวนการจัดระบบการจัดซื้อจัดจ้างและการบริหารคลังพัสดุ</t>
  </si>
  <si>
    <t>มานพ,ประจักษ์</t>
  </si>
  <si>
    <t xml:space="preserve">    - ทบทวนการบริหารทางการเงินและควบคุมงปม.</t>
  </si>
  <si>
    <t xml:space="preserve">    - ทบทวนการบริหารสินทรัพย์</t>
  </si>
  <si>
    <t>หัวหน้าพัสดุ</t>
  </si>
  <si>
    <t xml:space="preserve">    - ทบทวนการตรวจสอบภายใน</t>
  </si>
  <si>
    <t xml:space="preserve">     -สุ่มตรวจบัญชีทางการเงินและแจ้งข้อผิดพลาดให้หน่วยงานทราบ</t>
  </si>
  <si>
    <t>ประนอม,สุมารินทร์</t>
  </si>
  <si>
    <t xml:space="preserve">     -จัดทำรายงานการประชุมเสนอ ประธานคปสอ.</t>
  </si>
  <si>
    <t xml:space="preserve">     - จัดทำคู่มือการตรวจสอบและควบคุมกำกับ</t>
  </si>
  <si>
    <t>8.ทบทวนศูนย์สั่งซื้อไม่เกิน 3 ศูนย์</t>
  </si>
  <si>
    <t>กกบ.</t>
  </si>
  <si>
    <t>8.การพัฒนาศูนย์ต้นทุนระดับอำเภอ</t>
  </si>
  <si>
    <t xml:space="preserve">    -ประชุมทำความเข้าใจการวิเคราะห์ต้นทุนแก่หน่วยงานในโรงพยาบาล</t>
  </si>
  <si>
    <t xml:space="preserve">    -ประชุมคณะกรรมการศึกษาต้นทุน</t>
  </si>
  <si>
    <t xml:space="preserve">           -กำหนดหน่วยต้นทุน</t>
  </si>
  <si>
    <t xml:space="preserve">           -การเก็บข้อมูลค่าแรง ค่าบริการ ผลงาน</t>
  </si>
  <si>
    <t xml:space="preserve">           -วิเคราะห์ต้นทุนบริการและทำรายงาน</t>
  </si>
  <si>
    <t xml:space="preserve">     -พัฒนาโปรแกรมบันทึกข้อมูลการใช้รถ,พัสดุ, ให้ตรงกับหน่วยต้นทุนบริการ</t>
  </si>
  <si>
    <t>อย่างน้อย 1 โปรแกรม</t>
  </si>
  <si>
    <t xml:space="preserve">   -การประชุมชี้แจงการจัดทำUnit Costร่วมกับจังหวัด</t>
  </si>
  <si>
    <t>10คน</t>
  </si>
  <si>
    <t xml:space="preserve"> -การประชุมร่วมกับจังหวัดเพื่อการติดตามประเมินผล2ครั้ง</t>
  </si>
  <si>
    <t>กพ.55</t>
  </si>
  <si>
    <t>ม.ค.,เม.ย.ก.ค.ก.ย.</t>
  </si>
  <si>
    <t>โครงการพัฒนาบริหารจัดการแผนปฏิบัติการสาธารณสุขอำเภอเมืองปานปี2555</t>
  </si>
  <si>
    <t>2.5  จัดทำรายงาน สรุปประเมินผลตามแผนงานและโครงการและตามตัวชี้วัด</t>
  </si>
  <si>
    <t>ทุก 2 เดือน</t>
  </si>
  <si>
    <t>ลำดับ</t>
  </si>
  <si>
    <t>งบประมาณ</t>
  </si>
  <si>
    <t>ผู้รับผิดชอบ</t>
  </si>
  <si>
    <t>จำนวน(บาท)</t>
  </si>
  <si>
    <t>โครงการอำเภอเมืองปานเข้มแข็ง</t>
  </si>
  <si>
    <t>1.จัดตั้งคณะกรรมการดำเนินงานอำเภอเมืองปานเข้มแข็ง</t>
  </si>
  <si>
    <t>บทบาท....</t>
  </si>
  <si>
    <t xml:space="preserve">    - ประสานงานหน่วยงานที่เกี่ยวข้อง  อำนวยการให้การปฏิบัติทุกระดับบรรลุกลวิธี</t>
  </si>
  <si>
    <t xml:space="preserve">    - วางแผนงานปฏิบัติการ กำกับ  ติดตามมนิเทศ  ประเมินผล </t>
  </si>
  <si>
    <t>หัวหน้าส่วนราชการ</t>
  </si>
  <si>
    <t xml:space="preserve">    - กำหนดบทบาทหน้าที่การทำงานของคณะกรรมการระดับอำแภอ</t>
  </si>
  <si>
    <t>และภาคีเครือข่าย</t>
  </si>
  <si>
    <t>ทุกภาคส่วน</t>
  </si>
  <si>
    <t>ชัยวิทย์   ซื่อจริง</t>
  </si>
  <si>
    <t>ขวัญทอง  มาเมือง</t>
  </si>
  <si>
    <t>ธนภรณ์    ใจมา</t>
  </si>
  <si>
    <t xml:space="preserve"> </t>
  </si>
  <si>
    <t>UC</t>
  </si>
  <si>
    <t>ทีมยุทธ2</t>
  </si>
  <si>
    <t>ธนาภรณ์</t>
  </si>
  <si>
    <t>รพช./รพ.สต.</t>
  </si>
  <si>
    <t>กสต.</t>
  </si>
  <si>
    <t>8 มค-28กพ.55</t>
  </si>
  <si>
    <t>ทุกหมู่บ้าน</t>
  </si>
  <si>
    <t>ชัยวิทย์</t>
  </si>
  <si>
    <t xml:space="preserve">  - มีการดำเนินการสื่อสารประชาสัมพันธ์ตามแผนที่กำหนด</t>
  </si>
  <si>
    <t xml:space="preserve">  - มีการจัดการเรียนรู้ของประชาชน</t>
  </si>
  <si>
    <t xml:space="preserve">  คณะกรรมการดำเนินงาน ประกอบด้วย</t>
  </si>
  <si>
    <t xml:space="preserve">  </t>
  </si>
  <si>
    <t xml:space="preserve"> - จัดประชุมผู้ดูแลเสียงตามสาย  วิทยุชุมชน</t>
  </si>
  <si>
    <t>ผู้รับผิดชอบ 42 คน</t>
  </si>
  <si>
    <t xml:space="preserve">  - ข่าวสารสุขภาพคนอำเภอเมืองปานมีตีพิมพ์เผยแพร่ อย่างน้อย</t>
  </si>
  <si>
    <t xml:space="preserve">   -  ผลิตสื่อ "ข่าวสารสุขภาพอำเภอเมืองปาน" ประจำเดือน</t>
  </si>
  <si>
    <t xml:space="preserve"> ผลิตข่าว 10 ครั้ง</t>
  </si>
  <si>
    <t>พ.ย.54 - ก.ย.55</t>
  </si>
  <si>
    <t xml:space="preserve">     - สนับสนุนการดำเนินงานเสียงตามสายของหมู่บ้าน</t>
  </si>
  <si>
    <t xml:space="preserve">  - มีการกระจายสื่อที่ผลิตส่งให้ภาคเครือทันเวลาร้อยละ 100</t>
  </si>
  <si>
    <t>ประสิทธิ์</t>
  </si>
  <si>
    <t xml:space="preserve">   - ติดตามผลของการเผยแพร่ประชาสัมพันธ์ผ่านที่ประชุมในหมู่บ้าน / ทีมปรับเปลี่ยนฯหมู่บ้าน</t>
  </si>
  <si>
    <t>หมู่บ้านปรับเปลี่ยนพฤติกรรม</t>
  </si>
  <si>
    <t xml:space="preserve">  - มีการประเมินการรับรู้ข่าวสารของประชาชน</t>
  </si>
  <si>
    <t>เดือนละ 1 ครั้ง</t>
  </si>
  <si>
    <t>สมคิด</t>
  </si>
  <si>
    <t xml:space="preserve">  - แถลงข่าว การจัดเวทีสมัชชาสุขภาพประจำปีงบฯ 2555</t>
  </si>
  <si>
    <t xml:space="preserve">  มีการดำเนิการสื่อประชาสัมพันธ์ตามแผนที่กำหนด</t>
  </si>
  <si>
    <t xml:space="preserve">   -จัดกิจกรรมตามแผนที่ออกแบบไว้</t>
  </si>
  <si>
    <t xml:space="preserve">          มกราคม 2555  รณรงค์ลดอุบัติเหตุช่วง 7 วันอันตราย</t>
  </si>
  <si>
    <t xml:space="preserve">          มกราคม 2555  รณรงค์ค้นหาโรคเรื้อน</t>
  </si>
  <si>
    <t xml:space="preserve">          กุมภาพันธุ์ 2555  รณรงค์โรคติดต่อทางเพศสัมพันธ์</t>
  </si>
  <si>
    <t xml:space="preserve">          มีนาคม 2555  รณรงค์โรควัณโรค</t>
  </si>
  <si>
    <t xml:space="preserve">          เมษายน 2555  รณรงค์วันผู้สูงอายุ ครอบครัวอบอุ่น</t>
  </si>
  <si>
    <t xml:space="preserve">          กรกฎาคม 2555  รณรงค์ลดเหล้าเข้าพรรษา</t>
  </si>
  <si>
    <t xml:space="preserve">          สิงหาคม 2555  รณรงค์"นมแม่/สายใยรัก"</t>
  </si>
  <si>
    <t xml:space="preserve">          กันยายน 2555  รณรงค์เบาหวาน/ความดันโลหิตสูง</t>
  </si>
  <si>
    <t xml:space="preserve">  - สนุบสนุนตู้ถุงยางอนามัยให้หมู่บ้าน ไว้บริการ</t>
  </si>
  <si>
    <t xml:space="preserve">   - สนับสนุนสื่อ 3 อ 2 ส ( VCD , SPOTวิทยุ) ให้เสียงตามสายของหมู่บ้าน</t>
  </si>
  <si>
    <t>มีการกำหนดช่องทางการสื่อสาร</t>
  </si>
  <si>
    <t>ทัชนิดา</t>
  </si>
  <si>
    <t>ประจักษ์</t>
  </si>
  <si>
    <t>วสันต์</t>
  </si>
  <si>
    <t>ขวัญทอง</t>
  </si>
  <si>
    <t>นัดดา</t>
  </si>
  <si>
    <t>ทองสุข</t>
  </si>
  <si>
    <t>ประเด็น -    เด็กท้องต่ำกว่า 20 ปี</t>
  </si>
  <si>
    <t xml:space="preserve"> - ภาคีเครือข่ายทุกภาค</t>
  </si>
  <si>
    <t xml:space="preserve">    - ประสานงานกับแกนนำ อปท. ทุกตำบล</t>
  </si>
  <si>
    <t>ส่วนตำบลละ 10 คน</t>
  </si>
  <si>
    <t xml:space="preserve">    - ทำหนังสือเชิญ แกนนำเข้าร่วมประชุม</t>
  </si>
  <si>
    <t>รวม 50 คน</t>
  </si>
  <si>
    <t>ชัยวิทย์  ซื่อจริง</t>
  </si>
  <si>
    <t xml:space="preserve">   - จัดเวทีประชุมจัดทำร่างข้อบังคับ</t>
  </si>
  <si>
    <t xml:space="preserve">   - อปท. นำร่างข้อบังคับที่ได้ไปเข้าเวทีประชาคมหมู่บ้าน /  ตำบล</t>
  </si>
  <si>
    <t xml:space="preserve">   - อปท.นำร่างที่ผ่านมติประชาคมระดับหมู่บ้าน / ตำบล เข้าสู่สภาขออนุมัติ</t>
  </si>
  <si>
    <t>เป็นข้อบังคับตำบล</t>
  </si>
  <si>
    <t xml:space="preserve">  - ติดตามการใช้ข้อบังคับผ่านเวทีประชุมหัวหน้าส่วนราชการ / ประชุม ผญบ./กำนัน</t>
  </si>
  <si>
    <t>กิจกรรม</t>
  </si>
  <si>
    <t>ครั้งที่ 3</t>
  </si>
  <si>
    <t xml:space="preserve"> - ฟื้นฟูสมรรถภาพผู้พิการ</t>
  </si>
  <si>
    <t>ผู้ป่วย CVA</t>
  </si>
  <si>
    <t xml:space="preserve">  จัดทำทะเบียนผู้ป่วยส่งรับการรักษาต่อที่รพ.สต.</t>
  </si>
  <si>
    <t xml:space="preserve">  เชื่อมโยงระบบ Refer link</t>
  </si>
  <si>
    <t>ทุกสถานบริการ</t>
  </si>
  <si>
    <t>ที่มีเกณฑ์เสี่ยงทุกราย</t>
  </si>
  <si>
    <t>กลุ่มเสี่ยง</t>
  </si>
  <si>
    <t xml:space="preserve">   จัดทำทะเบียนกลุ่มเสี่ยง/วิเคราะห์ข้อมูลสถานการณ์</t>
  </si>
  <si>
    <t xml:space="preserve">  คืนข้อมูลกล่มเสี่ยง</t>
  </si>
  <si>
    <t xml:space="preserve"> จัดกิจกรรมรณรงค์ในวาระเศษต่างๆ</t>
  </si>
  <si>
    <t>สนับสนุนสื่อ 3 อ 2 ส ( VCD , SPOTวิทยุ) ให้เสียงตามสายของหมู่บ้าน</t>
  </si>
  <si>
    <t xml:space="preserve">ก่อนเกิดโรค </t>
  </si>
  <si>
    <t xml:space="preserve"> - พัฒนาเครือข่ายการเฝ้าระวังเครือข่ายในชุมชน</t>
  </si>
  <si>
    <t xml:space="preserve"> - ประเมินภาวะซึมเศร้า สุขภาพจิต ให้การดูแลอย่าง</t>
  </si>
  <si>
    <t xml:space="preserve"> ต่อเนื่องทั้งใน รพ. ชุมชน </t>
  </si>
  <si>
    <t xml:space="preserve"> - ให้ความรู้แกนนำชุมชนในการดูแลผู้ป่วยที่บ้าน</t>
  </si>
  <si>
    <t>หลังเกิดโรค</t>
  </si>
  <si>
    <t xml:space="preserve"> - ติดตามเยี่ยมบ้านผู้ป่วยและญาติที่ฆ่าตัวตาย</t>
  </si>
  <si>
    <t>17299 ราย</t>
  </si>
  <si>
    <t>6. สุขภาพจิต</t>
  </si>
  <si>
    <t>8 กลุ่มเสี่ยง</t>
  </si>
  <si>
    <t xml:space="preserve"> - ทบทวน CPG</t>
  </si>
  <si>
    <t xml:space="preserve"> - ประเมินผล ผู้ป่วยเมื่อครบระยะการรักษา</t>
  </si>
  <si>
    <t xml:space="preserve"> (1) ผู้ติดเชื้อและผู้ป่วย AIDS</t>
  </si>
  <si>
    <t xml:space="preserve"> (2) ผู้สัมผัสโรค</t>
  </si>
  <si>
    <t>(3)ผู้ป่วยโรคเรื้อรัง</t>
  </si>
  <si>
    <t xml:space="preserve"> - ติดตามอาการข้างเคียงการกินยา</t>
  </si>
  <si>
    <t xml:space="preserve"> -</t>
  </si>
  <si>
    <t xml:space="preserve"> - ตั้งคณะทำงาน</t>
  </si>
  <si>
    <t xml:space="preserve"> - ประชุมเพื่อจัดทำแผน</t>
  </si>
  <si>
    <t xml:space="preserve"> - ซ้อมแผน บนโต๊ะ ,เสมือนจริง</t>
  </si>
  <si>
    <t xml:space="preserve"> - ตรวจสอบและประเมินสถานการณ์</t>
  </si>
  <si>
    <t xml:space="preserve"> - มีการสั่งการจากผู้บัญชาการ</t>
  </si>
  <si>
    <t xml:space="preserve"> - แต่ละทีมออกปฏิบัติงานที่ได้รับมอบหมาย</t>
  </si>
  <si>
    <t xml:space="preserve"> - ประชุมทีมเพื่อประเมินสถานการณ์ (war room)</t>
  </si>
  <si>
    <t xml:space="preserve"> - สรุปรายงานสถานการณ์</t>
  </si>
  <si>
    <t xml:space="preserve"> - ทีมประเมินสถานการณ์หลังเกิดเหตุเพื่อวางแผน</t>
  </si>
  <si>
    <t xml:space="preserve">ช่วยเหลือ </t>
  </si>
  <si>
    <t xml:space="preserve"> - สรุปบทเรียนในการเกิดเหตุการณ์ครั้งนี้ </t>
  </si>
  <si>
    <t>อสม.</t>
  </si>
  <si>
    <t xml:space="preserve">ทุกสถานการณ์ </t>
  </si>
  <si>
    <t>รายงานการประชุม</t>
  </si>
  <si>
    <t>(1) อัตราป่วยตายด้วยวัณโรคลดลงร้อยละ 2</t>
  </si>
  <si>
    <t>(3) อัตราผู้ป่วยเบาหวานรายใหม่ไม่เกินร้อยละ 4</t>
  </si>
  <si>
    <t>(5) อัตราฆ่าตัวตายสำเร็จไม่เกิน 6.5 ต่อแสนประชากร</t>
  </si>
  <si>
    <t>แผนปฏิบัติการและงบประมาณตามแผนยุทธศาสตร์สาธารณสุขจังหวัดลำปาง  ประจำปี 2555</t>
  </si>
  <si>
    <t>หน่วยงาน...............คปสอ.เมืองปาน................</t>
  </si>
  <si>
    <t>ประเด็นยุทธศาสตร์ที่ 2 การส่งเสริมสุขภาพ ป้องกันโรค และคุ้มครองผู้บริโภคการมีส่วนร่วมของภาคีเครือข่าย</t>
  </si>
  <si>
    <t>สถานบริการ ละ 1 หมู่บ้าน</t>
  </si>
  <si>
    <t>ให้ทันเวลาและครอบคลุมทุกแห่ง</t>
  </si>
  <si>
    <t>เสนอผู้บริหารอำเภอ ทุกวันจันทร์ และส่งให้กับจังหวัดผ่าน web สสจ.</t>
  </si>
  <si>
    <t>ห้องข้อมูลระบาดวิทยา</t>
  </si>
  <si>
    <t xml:space="preserve">เพื่อสรุปสถานการณ์และตรวจสอบความผิดปกติของ </t>
  </si>
  <si>
    <t xml:space="preserve">เหตุการณ์ผิดปกติ </t>
  </si>
  <si>
    <t>และมีการประชุมอย่างต่อเนื่อง 3เดือน/ครั้ง</t>
  </si>
  <si>
    <t xml:space="preserve">       - ในโรงเรียนทีมประกอบด้วย ผอ./ ครูอนามัย/ ตัวแทนผู้นำนักเรียน /  ตัวแทน กม.ศึกษา</t>
  </si>
  <si>
    <t>กรณิกา</t>
  </si>
  <si>
    <t>-การจัดการสุขภาพโดยภาคีฯ</t>
  </si>
  <si>
    <t>ชัยวิทย์     ซื่อจริง</t>
  </si>
  <si>
    <t>ประสิทธิ์  อิ่มปัญญา</t>
  </si>
  <si>
    <t>ประจักษ์  ขันเวท</t>
  </si>
  <si>
    <t>นายสมคิด   วังทอง</t>
  </si>
  <si>
    <t>ประนอม    เครือคำขาว</t>
  </si>
  <si>
    <t>081-3865282</t>
  </si>
  <si>
    <t>นัดดา     หวานแหลม</t>
  </si>
  <si>
    <t>ศุภมิตร    โกวงศ์</t>
  </si>
  <si>
    <t>081-1124277</t>
  </si>
  <si>
    <t>Muangpan105@hotmail.com</t>
  </si>
  <si>
    <t xml:space="preserve"> - จัดตั้ง ชมรม เพื่อนช่วยเพื่อน ในผู้ป่วย/ผู้สูงอายุ</t>
  </si>
  <si>
    <t xml:space="preserve">         -ประชุมกลุ่มผุ้ป่วยโรคเรื้อรัง</t>
  </si>
  <si>
    <t xml:space="preserve">         -คัดเลือกคณะกรรมการชมรม </t>
  </si>
  <si>
    <t xml:space="preserve">         -วางแผนการดำเนินงานในชมรม</t>
  </si>
  <si>
    <t xml:space="preserve">               -แลกเปลี่ยนแนะนำให้ความรู้</t>
  </si>
  <si>
    <t>1 ครั้ง/ปี</t>
  </si>
  <si>
    <t>รพ.สต.</t>
  </si>
  <si>
    <t>ทุก 3 เดือน</t>
  </si>
  <si>
    <t>ม.ค.-ก.ย.55</t>
  </si>
  <si>
    <t>ทุกเดือน</t>
  </si>
  <si>
    <r>
      <t xml:space="preserve">  /เข้าขบวนการปรับเปลี่ยนพฤตกิกรรมอย่างเข้มข้นเพื่อป้องกัน</t>
    </r>
  </si>
  <si>
    <t xml:space="preserve">ดูแลผู้ป่วยที่บ้านโดยเจ้าหน้าที่อย่าง เข้มข้น ทุกสัปดาห์ 8 ครั้ง </t>
  </si>
  <si>
    <t>ระยะต่อเนื่องเดือนละ 1 ครั้ง 4เดือน รวม 12 ครั้ง</t>
  </si>
  <si>
    <t xml:space="preserve">เป็น 2 เท่าของระยะฟักตัว ของเชื้อนั้นๆ </t>
  </si>
  <si>
    <t xml:space="preserve">หญิงตั้งครรภ์  </t>
  </si>
  <si>
    <t xml:space="preserve">ความสำคัญของการดูแลสุขภาพ         </t>
  </si>
  <si>
    <t>หญิงตั้งครรภ์และอสม. มีความรู้</t>
  </si>
  <si>
    <t>ความเข้าใจ และตระหนักถึง</t>
  </si>
  <si>
    <t xml:space="preserve"> -          อาหารปลอดภัย</t>
  </si>
  <si>
    <t>-          ภัยพิบัติ</t>
  </si>
  <si>
    <t>-          และประเด็นอื่นๆที่เป็นปัญหาในพื้นที่</t>
  </si>
  <si>
    <t>โครงการพัฒนาคุณภาพ รพ.ตามมาตรฐาน HA</t>
  </si>
  <si>
    <t xml:space="preserve"> 1. มีservice profileของหน่วยงาน</t>
  </si>
  <si>
    <t xml:space="preserve"> 2. Muangpan Patient safety goal ปี 2555</t>
  </si>
  <si>
    <t>3. กลุ่มเสี่ยงได้รับการคัดกรอง 2Q2A &gt; 80%</t>
  </si>
  <si>
    <t>4.  บุคลากรทุกคน มีความรู้ความเข้าใจเกี่ยวกับ</t>
  </si>
  <si>
    <t xml:space="preserve">1.   ผู้รับบริการได้รับการดูแลถูกต้อง </t>
  </si>
  <si>
    <t>2.   ผู้รับบริการทุกคนมีความปลอดภัยและไม่มีภาวะ</t>
  </si>
  <si>
    <t xml:space="preserve">      ติดเชื้อในโรงพยาบาล</t>
  </si>
  <si>
    <t>1. มีชมรมนมแม่ครอบคลุมทุกตำบล</t>
  </si>
  <si>
    <t>2. อัตราการเลี้ยงลูกด้วยนมแม่</t>
  </si>
  <si>
    <t xml:space="preserve">    อย่างเดียว 6 เดือน ร้อยละ 30</t>
  </si>
  <si>
    <t xml:space="preserve">     (ควรเพิ่มขึ้นร้อยละ5 ต่อปี )</t>
  </si>
  <si>
    <t>3. อัตราการมาฝากครรภ์ครั้งแรก</t>
  </si>
  <si>
    <t>4.  เด็ก0-5 ปีมีพัฒนาการสมวัยไม่น้อยกว่า</t>
  </si>
  <si>
    <t xml:space="preserve">     ร้อยละ 90</t>
  </si>
  <si>
    <t xml:space="preserve">     เมื่ออายุครรภ์&lt; 12 wk, &gt; 50 %</t>
  </si>
  <si>
    <t xml:space="preserve"> 1. มีนโยบายด้านสุขศึกษาอ.เมืองปาน</t>
  </si>
  <si>
    <t>ธค.54 มีค มิย กย.55</t>
  </si>
  <si>
    <t xml:space="preserve">1 ครั้ง </t>
  </si>
  <si>
    <t xml:space="preserve"> พย.54</t>
  </si>
  <si>
    <t>เป้าประสงค์ที่ 2.1 ประชาชนป่วยและตายด้วยโรคที่สำคัญลดลง</t>
  </si>
  <si>
    <t xml:space="preserve">ตัวชี้วัดหลัก(KPI)ที่ 2.1 อัตราป่วยและตายด้วยโรคที่สำคัญลดลง </t>
  </si>
  <si>
    <t>(2) อัตราป่วยด้วยโรคอาหารเป็นพิษไม่เกิน 200 ต่อแสนประชากร</t>
  </si>
  <si>
    <t>(4) อัตราผู้ป่วยความดันโลหิตสูงรายใหม่ไม่เกิน ร้อยละ 8</t>
  </si>
  <si>
    <t>(6) อัตราตายโรคมะเร็งลดลงร้อยละ 5 ต่อแสนประชากร</t>
  </si>
  <si>
    <t xml:space="preserve">(7) อัตราตายโรคหลอดเลือดสมองลดลงร้อยละ 2 </t>
  </si>
  <si>
    <t>กลยุทธที่ 3.พัฒนาระบบเฝ้าระวังและการจัดการโรคโดยใช้กระบวนการอำเภอเข้มแข็งแบบยั่งยืน</t>
  </si>
  <si>
    <t>ตัวชี้วัดรอง(PI)ที่ 2.1.1ระดับความสำเร็จของการพัฒนาระบบเฝ้าระวังและการจัดการโรค</t>
  </si>
  <si>
    <t>รหัส</t>
  </si>
  <si>
    <t>ชื่อโครงการและกิจกรรมหลัก</t>
  </si>
  <si>
    <t>เป้าหมาย</t>
  </si>
  <si>
    <t>ตัวชี้วัดความสำเร็จ</t>
  </si>
  <si>
    <t>ระยะเวลา</t>
  </si>
  <si>
    <t>โครงการ</t>
  </si>
  <si>
    <t>ของโครงการ</t>
  </si>
  <si>
    <t>ดำเนินการ</t>
  </si>
  <si>
    <t>แหล่งงบฯ</t>
  </si>
  <si>
    <t>พย.54</t>
  </si>
  <si>
    <t>-</t>
  </si>
  <si>
    <t>SRRT</t>
  </si>
  <si>
    <t>ธค.54,มีค.55,มิย.55</t>
  </si>
  <si>
    <t>มค.,พค.55</t>
  </si>
  <si>
    <t xml:space="preserve"> -จัดประชุม ทุก3 เดือน</t>
  </si>
  <si>
    <t xml:space="preserve">1 อาหารเป็นพิษ  </t>
  </si>
  <si>
    <t>ก่อนเกิดโรค</t>
  </si>
  <si>
    <t>ขณะเกิด</t>
  </si>
  <si>
    <t>หลังการเกิดโรค</t>
  </si>
  <si>
    <t xml:space="preserve"> 2.2.วิเคราะห์สถานการณ์ ความเสี่ยง จากการคัดกรองความเสี่ยง คืนสู่ชุมชน</t>
  </si>
  <si>
    <t>2.3การสื่อสารความเสี่ยง(บูรณาการ2.2)</t>
  </si>
  <si>
    <t>ขณะเกิดโรค</t>
  </si>
  <si>
    <t>กลุ่มป่วย</t>
  </si>
  <si>
    <t xml:space="preserve"> -สรุปสถานการณ์คุณภาพข้อมูล OP/PP และ Ip</t>
  </si>
  <si>
    <t>แผนงาน</t>
  </si>
  <si>
    <t>ทันตจว.</t>
  </si>
  <si>
    <t>เงินบำรุง</t>
  </si>
  <si>
    <t>สปสช.</t>
  </si>
  <si>
    <t>ปาริชาติ</t>
  </si>
  <si>
    <t>บุคลากร</t>
  </si>
  <si>
    <t>ประกันสุขภาพ it</t>
  </si>
  <si>
    <t>รพสต.</t>
  </si>
  <si>
    <t>ป่าเวียง</t>
  </si>
  <si>
    <t>ทุ่งข่วง</t>
  </si>
  <si>
    <t>ป่าเหว</t>
  </si>
  <si>
    <t>HA</t>
  </si>
  <si>
    <t>อภิญญา</t>
  </si>
  <si>
    <t>ส่งเสริมสุขภาพ</t>
  </si>
  <si>
    <t>แผนปฏิบัติการและงบประมาณตามแผนงานประจำสาธารณสุขจังหวัดลำปาง ประจำปี 2555</t>
  </si>
  <si>
    <t>งานการรักษาพยาบาล</t>
  </si>
  <si>
    <t>1.จัดทำแผนพัฒนาคุณภาพการพยาบาลประจำปี 2555</t>
  </si>
  <si>
    <t>1.กลุ่มการพยาบาลมีแผนปฏิบัติงานประจำปี 2553</t>
  </si>
  <si>
    <t xml:space="preserve">     -แผนปฏิบัติงานกลุ่มการพยาบาล</t>
  </si>
  <si>
    <t>กลุ่มการฯ/1แผน</t>
  </si>
  <si>
    <t>2.หน่วยงานมีแผนปฏิบัติงานประจำปี 2553 จำนวน 6 หน่วยงาน</t>
  </si>
  <si>
    <t>ตค.-ธค.54</t>
  </si>
  <si>
    <t>หัวหน้าฝ่าย/งาน</t>
  </si>
  <si>
    <t xml:space="preserve">     -แผนปฏิบัติงานการพยาบาลของหน่วยงาน</t>
  </si>
  <si>
    <t>หน่วยงาน/6แผน</t>
  </si>
  <si>
    <t>3.มีฐานข้อมูลตามเกณฑ์มาตรฐานขั้นต่ำของกลุ่มการพยาบาล ≥80%</t>
  </si>
  <si>
    <t>2.พัฒนาระบบสารสนเทศและการสื่อสาร</t>
  </si>
  <si>
    <t>4.มีฐานข้อมูลตามเกณฑ์มาตรฐานขั้นต่ำของหน่วยงาน  ≥80%</t>
  </si>
  <si>
    <t xml:space="preserve">    -พัฒนาฐานข้อมูลระดับกลุ่มการพยาบาล </t>
  </si>
  <si>
    <t>5.อุบัติการณ์อุปกรณ์ไม่พร้อมใช้ = 0</t>
  </si>
  <si>
    <t xml:space="preserve">    -พัฒนาฐานข้อมูลระดับหน่วยงาน </t>
  </si>
  <si>
    <t xml:space="preserve">    -สื่อสารผ่านทาง internet/intranet/e-mail</t>
  </si>
  <si>
    <t xml:space="preserve">3.งานบริหารวัสดุ/ครุภัณฑ์การแพทย์ </t>
  </si>
  <si>
    <t xml:space="preserve"> -วางแผนการจัดซื้อวัสดุ/ครุภัณฑ์การแพทย์ประจำปี</t>
  </si>
  <si>
    <t>รพ.+สอ./1ครั้ง</t>
  </si>
  <si>
    <t xml:space="preserve"> -จัดซื้อวัสดุ/ครุภัณฑ์การแพทย์ตามแผนที่กำหนด</t>
  </si>
  <si>
    <t>รพ./4ครั้ง</t>
  </si>
  <si>
    <t xml:space="preserve"> -ตรวจรับวัสดุ/ครุภัณฑ์การแพทย์ที่ได้รับ</t>
  </si>
  <si>
    <t>รัตติยา,กาญจนา,ศิริรัตน์</t>
  </si>
  <si>
    <t xml:space="preserve"> -เก็บวัสดุที่ผ่านการตรวจรับเข้าคลัง (ครุภัณฑ์ส่งฝ่ายบริหาร)</t>
  </si>
  <si>
    <t xml:space="preserve"> -จ่ายวัสดุตามใบเบิกของแต่ละหน่วยงาน</t>
  </si>
  <si>
    <t>รพ./12ครั้ง</t>
  </si>
  <si>
    <t>ศิริพร</t>
  </si>
  <si>
    <t xml:space="preserve"> -ลงโปรแกรมรับ-จ่ายวัสดุการแพทย์</t>
  </si>
  <si>
    <t>6.ต้นทุนต่อหน่วยบริการ เพิ่มขึ้น&lt;10%</t>
  </si>
  <si>
    <t xml:space="preserve"> -รายงานผลการดำเนินงานรายเดือน </t>
  </si>
  <si>
    <t xml:space="preserve"> -รายงานผลการดำเนินงานรายไตรมาส</t>
  </si>
  <si>
    <t>ธค.,มีค.,มิย.,กย.55</t>
  </si>
  <si>
    <t xml:space="preserve"> -ตรวจสอบไขว้ระหว่างหน่วยงาน</t>
  </si>
  <si>
    <t>ปาริชาติ,อภิญญา,สุภาศินี</t>
  </si>
  <si>
    <t xml:space="preserve"> -ตรวจสอบไขว้กับงานเวชภัณฑ์ยา</t>
  </si>
  <si>
    <t>คลังยารพ./1ครั้ง</t>
  </si>
  <si>
    <t>กย.54</t>
  </si>
  <si>
    <t xml:space="preserve"> -ตรวจสอบไขว้ระหว่างโรงพยาบาล (ร่วมกับทีมของสสจ.)</t>
  </si>
  <si>
    <t>รพช./1ครั้ง</t>
  </si>
  <si>
    <t xml:space="preserve"> -ตรวจสอบคลังของสถานีอนามัย</t>
  </si>
  <si>
    <t>คลังว.แพทย์สอ/8แห่ง</t>
  </si>
  <si>
    <t>พร้อมประเมินPCU</t>
  </si>
  <si>
    <t xml:space="preserve"> -บำรุงรักษาเครื่องมือ/อุปกรณ์การแพทย์ที่สำคัญ </t>
  </si>
  <si>
    <t>ครุภัณฑ์/11รายการ</t>
  </si>
  <si>
    <t>หทัยนันท์/นารีรัตน์</t>
  </si>
  <si>
    <t>4.งานวิเคราะห์ต้นทุนค่าใช้จ่ายของกลุ่มการพยาบาล</t>
  </si>
  <si>
    <t>กลุ่มการฯ/1ครั้ง</t>
  </si>
  <si>
    <t>5.งานวิเคราะห์ต้นทุนค่าใช้จ่ายของหน่วยงาน</t>
  </si>
  <si>
    <t>หน่วยงาน/6แห่ง</t>
  </si>
  <si>
    <t>6.งานติดตามประเมินผลการพัฒนาคุณภาพการพยาบาล</t>
  </si>
  <si>
    <t>7.มีการประชุมกลุ่มการพยาบาล/หัวหน้างาน/หน่วยงานอย่างน้อยเดือนละ 1ครั้ง</t>
  </si>
  <si>
    <t xml:space="preserve"> -ประชุมคณะกรรมการบริหารกลุ่มการพยาบาล</t>
  </si>
  <si>
    <t>กก.NUR/7คน</t>
  </si>
  <si>
    <t>ตค.54,เมย.55</t>
  </si>
  <si>
    <t>กก.NUR</t>
  </si>
  <si>
    <t xml:space="preserve"> -ประชุมหัวหน้างาน</t>
  </si>
  <si>
    <t>หัวหน้างาน/5คน</t>
  </si>
  <si>
    <t xml:space="preserve"> -ประชุมกลุ่มการพยาบาล</t>
  </si>
  <si>
    <t>พยาบาล/ 32 คน</t>
  </si>
  <si>
    <t xml:space="preserve"> -ประชุมบุคลากรทางการพยาบาล</t>
  </si>
  <si>
    <t>ลูกจ้าง/ 14 คน</t>
  </si>
  <si>
    <t xml:space="preserve"> -ประชุมบุคลากรภายในหน่วยงาน</t>
  </si>
  <si>
    <t>จนท./4หน่วยงาน</t>
  </si>
  <si>
    <t>งานบริหารจัดการกำลังคน</t>
  </si>
  <si>
    <t>เพิ่มสมรรถนะและความสุขของบุคลากร</t>
  </si>
  <si>
    <t xml:space="preserve"> 1.งานปฐมนิเทศเจ้าหน้าที่ใหม่ </t>
  </si>
  <si>
    <t>พยาบาลใหม่/ 1 คน</t>
  </si>
  <si>
    <t>1.อัตราการปฐมนิเทศของเจ้าหน้าที่ใหม่ 100%</t>
  </si>
  <si>
    <t>หัวหน้างาน/</t>
  </si>
  <si>
    <t>พยาบาลพี่เลี้ยง</t>
  </si>
  <si>
    <t xml:space="preserve"> 2.งานฝึกอบรมและพัฒนาทักษะของบุคลากร</t>
  </si>
  <si>
    <t xml:space="preserve">            -วิสัญญี อบรมรพศ. </t>
  </si>
  <si>
    <t>วิสัญญีพยาบาล</t>
  </si>
  <si>
    <t>2.บุคลากรผ่านการอบรมในงานที่เกี่ยวข้อง &gt;10 วัน/คน/ปี</t>
  </si>
  <si>
    <t xml:space="preserve">            -วิสัญญี (เพิ่มเติม) ภาคพิเศษ </t>
  </si>
  <si>
    <t>3.บุคลากรทางการพยาบาลมีสมรรถนะผ่านเกณฑ์มาตรฐาน &gt; 80%</t>
  </si>
  <si>
    <t xml:space="preserve">            -พยาบาลเวชปฏิบัติ OPD / ER </t>
  </si>
  <si>
    <t>รัตติยา/พัทธ์ธีรา</t>
  </si>
  <si>
    <t>4.อัตราการลาออก-โอนย้ายของบุคลากรทางการพยาบาล &lt; 2 %</t>
  </si>
  <si>
    <t xml:space="preserve">           - IC 4 เดือน</t>
  </si>
  <si>
    <t xml:space="preserve">            -IC 2 สัปดาห์</t>
  </si>
  <si>
    <t>วาสนา</t>
  </si>
  <si>
    <t xml:space="preserve">            -ฉุกเฉินวิกฤติ 4 เดือน</t>
  </si>
  <si>
    <t>พยาบาล ER</t>
  </si>
  <si>
    <t xml:space="preserve"> 3.อบรมภายใน รพ.ตามตาราง HRD.</t>
  </si>
  <si>
    <t xml:space="preserve"> 4.งานประเมินสมรรถนะของพยาบาล</t>
  </si>
  <si>
    <t xml:space="preserve">         -คู่มือประเมินประจำปี </t>
  </si>
  <si>
    <t>หัวหน้างาน/3คน</t>
  </si>
  <si>
    <t xml:space="preserve">         -ประเมินสมรรถนะเชิงวิชาชีพ</t>
  </si>
  <si>
    <t>กพ.-มีค.55</t>
  </si>
  <si>
    <t>งานพัฒนาระบบบริการพยาบาล</t>
  </si>
  <si>
    <t xml:space="preserve">1.บริหารจัดการความเสี่ยงทางการพยาบาล  </t>
  </si>
  <si>
    <t xml:space="preserve">   -ประชุมติดตามผลการบริหารความเสี่ยงทางการพยาบาล</t>
  </si>
  <si>
    <t>กก.บริหารความเสี่ยง</t>
  </si>
  <si>
    <t xml:space="preserve">1.อุบัติการณ์ความผิดพลาดจากการให้ยา = 0 </t>
  </si>
  <si>
    <t>เช่น administration error, การระบุตัวผู้รับบริการ,คัดกรอง TB ฯ</t>
  </si>
  <si>
    <t>ทางการพยาบาล</t>
  </si>
  <si>
    <t xml:space="preserve">2.อุบัติการณ์ความผิดพลาดจากการระบุตัวผู้ป่วยระดับ E-I = 0 </t>
  </si>
  <si>
    <t xml:space="preserve">2.พัฒนาคุณภาพบริการการพยาบาล </t>
  </si>
  <si>
    <t xml:space="preserve">3.อัตราการบาดเจ็บจากการพลัดตกหกล้ม ลดลง 10% </t>
  </si>
  <si>
    <t xml:space="preserve">      -ประสิทธิภาพการคัดกรอง (OPD+คลินิกพิเศษ)</t>
  </si>
  <si>
    <t>ผู้ป่วยนอก</t>
  </si>
  <si>
    <t>4. หน่วยงานผ่านเกณฑ์คุณภาพการพยาบาลในระดับ 3 ขึ้นไป ≥50%</t>
  </si>
  <si>
    <t xml:space="preserve">      -การคัดกรองภาวะซึมเศร้าในผู้รับบริการ</t>
  </si>
  <si>
    <t>ผู้ป่วยนอก/ผู้ป่วยใน</t>
  </si>
  <si>
    <t>5.ประกันคุณภาพการพยาบาล 1 เรื่อง/หน่วย/ปี</t>
  </si>
  <si>
    <t xml:space="preserve">      - case management ในงานสุขภาพจิต</t>
  </si>
  <si>
    <t>ผู้ป่วยจิตเวช</t>
  </si>
  <si>
    <t xml:space="preserve">      -stroke fast track(ER)</t>
  </si>
  <si>
    <t>ผู้ป่วยฉุกเฉิน</t>
  </si>
  <si>
    <t xml:space="preserve">      -การดูแลเพื่อป้องกันการเกิดแผลกดทับ (IPD)</t>
  </si>
  <si>
    <t>ผู้ป่วยใน</t>
  </si>
  <si>
    <t xml:space="preserve">      - CPR / NCPR </t>
  </si>
  <si>
    <t>กพ.,มิย.,กย.55</t>
  </si>
  <si>
    <t>พัทธ์ธีรา/สุภาศินี</t>
  </si>
  <si>
    <t>6.พัฒนาคุณภาพการพยาบาลอย่างต่อเนื่อง1 เรื่อง/หน่วย/ปี</t>
  </si>
  <si>
    <t>ศิริพร / วาสนา</t>
  </si>
  <si>
    <t xml:space="preserve">      -ตรวจสอบคุณภาพบันทึกทางการพยาบาล</t>
  </si>
  <si>
    <t>เวชระเบียนผู้ป่วย</t>
  </si>
  <si>
    <t xml:space="preserve">7.จำนวนองค์ความรู้/นวัตกรรมทางการพยาบาลที่ผลิต/วิจัย 1เรื่อง/หน่วย/ปี </t>
  </si>
  <si>
    <t>ศิริพร/วันทนีย์/ปนัดดา</t>
  </si>
  <si>
    <t>3.พัฒนาระบบบริการผู้ป่วยอุบัติเหตุฉุกเฉิน</t>
  </si>
  <si>
    <t>8.การนำกระบวนการพยาบาลไปใช้ในการให้การพยาบาล &gt; 80 %</t>
  </si>
  <si>
    <t xml:space="preserve">4.นิเทศทางการพยาบาล (ประเมินคุณภาพการพยาบาล) </t>
  </si>
  <si>
    <t>หน่วยงาน/6หน่วย</t>
  </si>
  <si>
    <t xml:space="preserve"> -ดำเนินการ/รายงานผลการดำเนินการตามแผนการปรับปรุงระบบการควบคุมภายในปีละ 2 ครั้ง</t>
  </si>
  <si>
    <t>มี.ค.,ก.ย.55</t>
  </si>
  <si>
    <t xml:space="preserve"> -  นิเทศติดตามการดำเนินการควบคุมภายในรพ.สต. หน่วยงาน ละ 1 ครั้ง</t>
  </si>
  <si>
    <t>โครงการพัฒนาบริหารความเสี่ยงตามหลักธรรมาภิบาลอำเภอเมืองปาน</t>
  </si>
  <si>
    <t xml:space="preserve">พ.ย.55,ม.ค.,เม.ย.,ส.ค.55 </t>
  </si>
  <si>
    <t xml:space="preserve">       -บริหารบุคคล   ตามตัวชี้วัดรายบุคคลของบุคลากร</t>
  </si>
  <si>
    <t xml:space="preserve">       -บริหารการเงิน  ตามดัชนีทางการเงิน </t>
  </si>
  <si>
    <t xml:space="preserve">       -การดำเนินการตามกฎระเบียบ ทางการเงิน ระเบียบพัสดุ</t>
  </si>
  <si>
    <t>พ.ย.54,เม.ย. 54</t>
  </si>
  <si>
    <t xml:space="preserve">  - สรุปผลการดำเนินงาน</t>
  </si>
  <si>
    <t xml:space="preserve">เป้าประสงค์ที่ 3.3 หน่วยงานมีระบบบริหารทรัพยากรบุคคลที่มีประสิทธิภาพ </t>
  </si>
  <si>
    <t>กลยุทธ์ที่.11 สนับสนุนการพัฒนาระบบบริหารทรัพยากรบุคคลเพื่อมุ่งสร้างวัฒนธรรมองค์กรที่พึงประสงค์ 13.สนับสนุนกระบวนการKM ทุกหน่วยงาน</t>
  </si>
  <si>
    <t>โครงการพัฒนาบุคลากรสาธารณสุขอำเภอเมืองปาน</t>
  </si>
  <si>
    <t>1.แต่งตั้งคณะกรรมการทรัพยากรบุคคลระดับอำเภอ</t>
  </si>
  <si>
    <t>ประนอม,ประจักษ์</t>
  </si>
  <si>
    <t xml:space="preserve">    ของโรงพยาบาลเมืองปาน</t>
  </si>
  <si>
    <t>2.ประชุมคณะกรรมการพัฒนาบุคลากรระดับอำเภอ</t>
  </si>
  <si>
    <t xml:space="preserve">  -ปรับปรุงฐานข้อมูลบุคลากรและวิเคราะห์ข้อมูลตามสัดส่วนประชากรและปริมาณงาน</t>
  </si>
  <si>
    <t>ธ.ค.,มี.ค.,ก.ค.55</t>
  </si>
  <si>
    <t xml:space="preserve"> -กำหนดหลักเกณฑ์การสรรหา แต่งตั้ง โยกย้าย</t>
  </si>
  <si>
    <t xml:space="preserve"> -ประชาสัมพันธ์หลักเกณฑ์การสรรหา แต่งตั้ง โยกย้าย</t>
  </si>
  <si>
    <t xml:space="preserve"> -จัดทำแผนการบริหารบุคลากร</t>
  </si>
  <si>
    <t xml:space="preserve">               -นักเวชสถิติ </t>
  </si>
  <si>
    <t>1คน</t>
  </si>
  <si>
    <t xml:space="preserve">               -พยาบาลวิชาชีพ</t>
  </si>
  <si>
    <t xml:space="preserve"> 3 คน</t>
  </si>
  <si>
    <t xml:space="preserve">               -นักโภชนาการ</t>
  </si>
  <si>
    <t xml:space="preserve"> 1 คน</t>
  </si>
  <si>
    <t xml:space="preserve">               -นักกายภาพบำบัด</t>
  </si>
  <si>
    <t xml:space="preserve">               -พนักงานคอมพิวเตอร์</t>
  </si>
  <si>
    <t>3.จัดหาอัตรากำลังตามส่วนขาด ตามคุณลักษณะที่ต้องการ</t>
  </si>
  <si>
    <t xml:space="preserve">             -ขอรับการสนับสนุนจากสสจ. ตำแหน่ง นักเวชสถิติ ,พยาบาลวิชาชีพ</t>
  </si>
  <si>
    <t xml:space="preserve">        -สรรหา แต่งตั้ง โดยใช้เงินบำรุง ตำแหน่ง </t>
  </si>
  <si>
    <t>ตำแหน่ง</t>
  </si>
  <si>
    <t>นักโภชนาการ,กายภาพบำบัด,พนักงานคอมพิวเตอร์</t>
  </si>
  <si>
    <t>ละ 1คน</t>
  </si>
  <si>
    <t xml:space="preserve"> -ติดตามความก้าวหน้าการจัดการเรียนรู้ของรพ.และรพ.สต.</t>
  </si>
  <si>
    <t>4.พัฒนาบุคลากร ที่สอดคล้องกับการพัฒนาสุขภาพ</t>
  </si>
  <si>
    <t xml:space="preserve"> ย.1: การจัดระบบบริการสุขภาพที่มีคุณภาพ</t>
  </si>
  <si>
    <t xml:space="preserve">  -อบรมจนท.พัฒนามาตรฐานPCA ทีมนำ 1 รุ่นผู้ปฏิบัติ 2 รุ่น จำนวน 3รุ่น</t>
  </si>
  <si>
    <t>ทีมนำ รพ.สต.</t>
  </si>
  <si>
    <t>ย1.1</t>
  </si>
  <si>
    <t xml:space="preserve">  ย. 2 การส่งเสริมสุขภาพ ป้องกันโรค และคุ้มครอง</t>
  </si>
  <si>
    <t>ผู้บริโภคที่มีคุณภาพ โดยการมีส่วนร่วมของภาคีเครือข่าย</t>
  </si>
  <si>
    <t xml:space="preserve">     -ซ้อมแผนการรองรับอุบัติภัยPHER</t>
  </si>
  <si>
    <t xml:space="preserve"> 50 คน</t>
  </si>
  <si>
    <t>ย.2.1</t>
  </si>
  <si>
    <t xml:space="preserve">     -อบรมจนท.การจัดทำคลินิก DPAC</t>
  </si>
  <si>
    <t>30 คน</t>
  </si>
  <si>
    <t xml:space="preserve">     -พัฒนาบุคลากรปรับเปลี่ยนพฤติกรรมสุขภาพ 7 ขั้นตอน</t>
  </si>
  <si>
    <t xml:space="preserve"> 40 คน</t>
  </si>
  <si>
    <t>ย.2.2</t>
  </si>
  <si>
    <t xml:space="preserve">    3 การบริหารจัดการด้านสุขภาพ แบบมุ่งเน้นผลสัมฤทธิ์</t>
  </si>
  <si>
    <t xml:space="preserve">     -อบรมการปรับปรุงเวปไชต์ของรพ.สต. สสอ. รพช.จำนวน 2 วัน</t>
  </si>
  <si>
    <t xml:space="preserve"> 20 คน</t>
  </si>
  <si>
    <t>ตามย.3.6</t>
  </si>
  <si>
    <t>3.พัฒนาสมรรถนะบุคลากร</t>
  </si>
  <si>
    <t>ด้านพฤติกรรมบริการ คุณธรรมและจริยธรรม</t>
  </si>
  <si>
    <t>รพ./รพ.สต.</t>
  </si>
  <si>
    <t xml:space="preserve"> -สำรวจความต้องการของบุคลากร"ความสุขในการทำงาน"</t>
  </si>
  <si>
    <t>,บริการ</t>
  </si>
  <si>
    <t xml:space="preserve"> -ปฏิบัติธรรมจำนวน 3 วัน 2 คืน ในประเด็น</t>
  </si>
  <si>
    <t xml:space="preserve">  -การปรับทัศนคติที่ดีและปลูกฝังจิตสำนึกที่ดีต่อการทำงาน</t>
  </si>
  <si>
    <t>Uc</t>
  </si>
  <si>
    <t xml:space="preserve">            -ธรรมะสำหรับผู้ให้บริการ</t>
  </si>
  <si>
    <t xml:space="preserve">            -การฝึกปฏิบัติธรรมมะ</t>
  </si>
  <si>
    <t xml:space="preserve"> -จัดกิจกรรมฟังธรรมะและทำบุญในวันสำคัญ</t>
  </si>
  <si>
    <t>จนท.ทุกคน</t>
  </si>
  <si>
    <t>ธ.ค.,มี.ค.,ก.ค.54</t>
  </si>
  <si>
    <t xml:space="preserve"> -เสวนาการทำงานเป็นทีมทุก 2 เดือน</t>
  </si>
  <si>
    <t>เป้าประสงค์ที่ 3.4 หน่วยงานมีระบบสารสนเทศเพื่อการจัดการสำหรับผู้บริหาร</t>
  </si>
  <si>
    <t>ตัวชี้วัดหลัก (KPI) ที่3.4 หน่วยงานมีระบบสารสนเทศสาธารณสุขเพื่อการจัดการ(HMIS)สำหรับผู้บริหารในแต่ละระดับ</t>
  </si>
  <si>
    <t>กลยุทธ์ที่.12.สนับสนุนการพัฒนาระบบสารสนเทศสาธารณสุขเพื่อการจัดการครอบคลุม 3 ด้านบริหาร บริการวิชาการ</t>
  </si>
  <si>
    <t>ตัวชี้วัดรอง (PI) ที่.3.4.1ระดับความสำเร็จในการพัฒนาระบบสารสนเทศสาธารณสุขเพื่อการจัดการ( HMIS)สำหรับผู้บริหาร ระดับ 5</t>
  </si>
  <si>
    <t>โครงการพัฒนาระบบสารสนเทศสาธารณสุขเพื่อการจัดการอำเภอเมืองปาน</t>
  </si>
  <si>
    <t xml:space="preserve"> 1.แต่งตั้งคณะทำงานพัฒนาระบบเทคโนโลยีสารสนเทศอำเภอเมืองปาน</t>
  </si>
  <si>
    <t>1.มีกระบวนการสนับสนุนการดำเนินงาน</t>
  </si>
  <si>
    <t xml:space="preserve"> 2.ประชุมเชิงปฏิบัติการคณะทำงานพัฒนาระบบเทคโนโลยีสารสนเทศ ในประเด็น</t>
  </si>
  <si>
    <t>ด้านเทคนโลยีสารสนเทศ</t>
  </si>
  <si>
    <t>รพ.สต. หน่วยงานในรพ. 4 ครั้ง</t>
  </si>
  <si>
    <t>3.มีระบบแสดงผลสารสนเทศสาธารณสุข</t>
  </si>
  <si>
    <t xml:space="preserve">    - ติดตามการพัฒนาเวปไชต์ของหน่วยงาน ด้านความครบถ้วน ถูกต้อง ทันเวลา ข้อมูลด้าบริหาร บริการ วิชาการ</t>
  </si>
  <si>
    <t>4.มีสารสนเทศผ่านระบบเว็ปไซต์</t>
  </si>
  <si>
    <t xml:space="preserve">    - การเปลี่ยนแปลงด้าน Sofware</t>
  </si>
  <si>
    <t xml:space="preserve"> - มีกระบวนการกำหนดของเขตของ HMIS</t>
  </si>
  <si>
    <t xml:space="preserve">o สำรวจความต้องการผู้บริหาร </t>
  </si>
  <si>
    <t>สสอ.,รพสต.</t>
  </si>
  <si>
    <t>o กำหนดขอบเขตของ HMIS 3 ด้าน</t>
  </si>
  <si>
    <t>ด้านบริหาร</t>
  </si>
  <si>
    <t xml:space="preserve"> -ข้อมูลทั่วไป ขอบเขตพื้นที่รับผิดชอบ,ประชากร,หลังคาเรือน</t>
  </si>
  <si>
    <t xml:space="preserve"> -ข้อมูลทรัพยากรสาธารณสุข  บุคลากร  อสม. กองทุนต่างๆในชุมชน</t>
  </si>
  <si>
    <t xml:space="preserve"> -สรุปสถานะสุขภาพระดับพื้นที่ อย่างน้อยทุกงวด 3 เดือน</t>
  </si>
  <si>
    <t xml:space="preserve"> -ปัญหาสาธารณสุขระดับพื้นที่ อย่างน้อยทุกงวด 3 เดือน</t>
  </si>
  <si>
    <t xml:space="preserve"> -สรุปสถานการณ์ด้านการเงินการคลังของหน่วยบริการ</t>
  </si>
  <si>
    <t>อย่างน้อยทุกงวด 3 เดือน</t>
  </si>
  <si>
    <t xml:space="preserve"> -สรุปผลการดำเนินงานตามตัวชี้วัด กรทรวง,สสจ.</t>
  </si>
  <si>
    <t>อย่างน้อยรายงวด 3 เดือน</t>
  </si>
  <si>
    <t>ด้านบริการ</t>
  </si>
  <si>
    <t xml:space="preserve"> -สรุปสถานการณ์ผู้รับบริการในสถานบริการ ผู้ป่วยนอก </t>
  </si>
  <si>
    <t>และผู้ป่วยใน</t>
  </si>
  <si>
    <t xml:space="preserve"> -สรุปสถานการณ์ผู้ป่วยด้วยโรคเฝ้าระวังทางระบาดวิทยา</t>
  </si>
  <si>
    <t xml:space="preserve"> -สรุปสถานการณ์ผู้ป่วยด้วยโรคเรื้อรัง </t>
  </si>
  <si>
    <t>อย่างน้อย 5 อันดับโรค</t>
  </si>
  <si>
    <t>ด้านวิชาการ</t>
  </si>
  <si>
    <t xml:space="preserve"> -Km </t>
  </si>
  <si>
    <t xml:space="preserve"> -ข้อมูลวิชาการด้านรักษา ส่งเสริม ฟื้นฟูสุขภาพ</t>
  </si>
  <si>
    <t>o กำหนดนิยามของชุดข้อมูล การคำนวน</t>
  </si>
  <si>
    <t xml:space="preserve">   ความถี่ของการปรับปรุงข้อมูล</t>
  </si>
  <si>
    <t xml:space="preserve"> - การรวบรวม วิเคราะห์ สังเคราะห์ และ</t>
  </si>
  <si>
    <t>6-7,14 ก.พ.55</t>
  </si>
  <si>
    <t>ยกเลิกกิจกรรม ซ้ำกับโครงการรหัส 130559</t>
  </si>
  <si>
    <t>2.  มีผลงานการจัดการความรู้ที่มีคุณค่า อย่างน้อย</t>
  </si>
  <si>
    <t xml:space="preserve">    รพ.สต.ละ  1 เรื่อง</t>
  </si>
  <si>
    <t>10 / 3 ครั้ง</t>
  </si>
  <si>
    <t>3.2.2.ติดตามและประเมินผลแผนการใช้จ่ายเงินบำรุงและ/นำผลการประเมินไปใช้</t>
  </si>
  <si>
    <t xml:space="preserve">        ประโยชน์</t>
  </si>
  <si>
    <t>1 ครั้ง/1 ชุด</t>
  </si>
  <si>
    <t>1. มีการนำดัชนีหลัก  7 ตัว</t>
  </si>
  <si>
    <t xml:space="preserve">   มาใช้ในการบริหารจัดการการเงินการคลัง</t>
  </si>
  <si>
    <t xml:space="preserve">กลยุทธ์ที่.14  พัฒนาศักยภาพ   CFO ทุกระดับ โดยใช้ Lampang CFO Model   </t>
  </si>
  <si>
    <t xml:space="preserve">         ที่  15  .ส่งเสริมการใช้ดัชนีชี้วัดทางการเงินเป็นเครื่องมือในการบริหารการเงินการคลัง</t>
  </si>
  <si>
    <t>ตัวชี้วัดรองที่  3.6.1  ระดับความสำเร็จของการบริหารการเงินการคลัง ระดับ  5</t>
  </si>
  <si>
    <t xml:space="preserve">               </t>
  </si>
  <si>
    <t>3 ศูนย์</t>
  </si>
  <si>
    <t>130101</t>
  </si>
  <si>
    <t>130102</t>
  </si>
  <si>
    <t>130103</t>
  </si>
  <si>
    <t>130104</t>
  </si>
  <si>
    <t>130105</t>
  </si>
  <si>
    <t>130106</t>
  </si>
  <si>
    <t>130107</t>
  </si>
  <si>
    <t>130108</t>
  </si>
  <si>
    <t>130109</t>
  </si>
  <si>
    <t>130110</t>
  </si>
  <si>
    <t>130111</t>
  </si>
  <si>
    <t>130212</t>
  </si>
  <si>
    <t>130213</t>
  </si>
  <si>
    <t>130214</t>
  </si>
  <si>
    <t>130215</t>
  </si>
  <si>
    <t>130216</t>
  </si>
  <si>
    <t>130217</t>
  </si>
  <si>
    <t>130218</t>
  </si>
  <si>
    <t>130219</t>
  </si>
  <si>
    <t>โครงการพัฒนาคุณภาพของแผนสุขภาพตำบล</t>
  </si>
  <si>
    <t xml:space="preserve">      รับการสนับสนุนแบบฟอร์ม และของที่ระลึกจาก</t>
  </si>
  <si>
    <t xml:space="preserve">      สสจ. (บูรณาการ กับเป้าประสงค์ 2.2)</t>
  </si>
  <si>
    <t>2.9 ร่วมเวทีแลกเปลี่ยนเรียนรู้ การดำเนินงานเครือข่าย</t>
  </si>
  <si>
    <t>เครือข่ายที่คัดเลือก</t>
  </si>
  <si>
    <t xml:space="preserve">       ความปลอดภัยด้านอาหาร ระดับจังหวัด</t>
  </si>
  <si>
    <t xml:space="preserve">3.   ติดตาม กำกับงาน ระดับอำเภอ ให้ครบถ้วน </t>
  </si>
  <si>
    <t xml:space="preserve"> ธค/มีค/มิย/กย.</t>
  </si>
  <si>
    <t xml:space="preserve">      ทุกกิจกรรม ( ให้มีผลการดำเนินงานตาม</t>
  </si>
  <si>
    <t xml:space="preserve">      เกณฑ์ที่กำหนด )</t>
  </si>
  <si>
    <t>และผลิตภัณฑ์สุขภาพระดับ 3</t>
  </si>
  <si>
    <t>4. รายงานผลการดำเนินงานตามระบบ</t>
  </si>
  <si>
    <t xml:space="preserve"> - รายงานการตรวจสารปนเปื้อนในอาหารสดรายไตรมาส</t>
  </si>
  <si>
    <t>ม.ค/เม.ย/ก.ค/ต.ค</t>
  </si>
  <si>
    <t xml:space="preserve"> - รายงานผลการดำเนินงานสุขาภิบาลอาหาร</t>
  </si>
  <si>
    <t>ทุกวันที่ 25 ของเดือน</t>
  </si>
  <si>
    <t>ต.ค-ก.ย55</t>
  </si>
  <si>
    <t xml:space="preserve"> - รายงานการตรวจประเมินตลาดสดรายไตรมาส</t>
  </si>
  <si>
    <t xml:space="preserve"> - รายงานผลการดำเนินงานโครงการก๋วยเตี๋ยวอนามัย</t>
  </si>
  <si>
    <t xml:space="preserve">   ส่งเสริมคนไทยสุขภาพดี รายไตรมาส</t>
  </si>
  <si>
    <t>5. สรุปผลการดำเนินงานระดับอำเภอ ในภาพรวม</t>
  </si>
  <si>
    <t>1 ครั้ง / ปี</t>
  </si>
  <si>
    <t>ต.ค 55</t>
  </si>
  <si>
    <t xml:space="preserve">     และปัญหาอุปสรรค ข้อเสนอแนะ แนวทางแก้ไข</t>
  </si>
  <si>
    <t xml:space="preserve">     ส่ง สสจ.ลำปาง</t>
  </si>
  <si>
    <t>โรงพยาบาลชุมชนผ่านเกณฑ์</t>
  </si>
  <si>
    <t>โรงพยาบาลอาหารปลอดภัย</t>
  </si>
  <si>
    <t>1) การบริหารจัดการ</t>
  </si>
  <si>
    <t xml:space="preserve">และโภชนาการ </t>
  </si>
  <si>
    <t>1.1 ทบทวนคำสั่งแต่งตั้งคณะกรรมการ</t>
  </si>
  <si>
    <t>10 คน  1 ครั้ง / ปี</t>
  </si>
  <si>
    <t>ธ.ค 54</t>
  </si>
  <si>
    <t>1.2 จัดประชุมคณะกรรมการรพ.อาหารปลอดภัย</t>
  </si>
  <si>
    <t>10 คน ทุก 3 เดือน</t>
  </si>
  <si>
    <t>ธ.ค/มี.ค/มิ.ย/ก.ย</t>
  </si>
  <si>
    <t>1.3 จัดทำแผนการดำเนินงานและแผนควบคุมกำกับ</t>
  </si>
  <si>
    <t xml:space="preserve">      การดำเนินงาน</t>
  </si>
  <si>
    <t>1.4 จัดหาผักปลอดสารพิษจากเครือข่ายผักปลอดสาร</t>
  </si>
  <si>
    <t>ม.ค 54</t>
  </si>
  <si>
    <t xml:space="preserve">      พิษมาใช้ประกอบอาหารในโรงครัวรพ.</t>
  </si>
  <si>
    <t>โดยเชื่อมโยงเครือข่ายปลูกผัก</t>
  </si>
  <si>
    <t>เข้ามาเป็นแหล่งส่งผักแก่โรงพยาบาล</t>
  </si>
  <si>
    <t>1.4.1 สำรวจแหล่งปลูกผักปลอดสาร</t>
  </si>
  <si>
    <t>มค54</t>
  </si>
  <si>
    <t>พิษในอำเภอเมืองปาน</t>
  </si>
  <si>
    <t>1.4.2 จัดประชุมหาแนวทางเชื่อมโยง</t>
  </si>
  <si>
    <t>กพ54</t>
  </si>
  <si>
    <t>ระหว่างแหล่งปลูกและผู้ประกอบการ</t>
  </si>
  <si>
    <t>อาหารในโรงพยาบาล</t>
  </si>
  <si>
    <t>1.4.3 มีผักปลอดสารพิษประกอบอาหาร</t>
  </si>
  <si>
    <t>มีค 54 -กย 54</t>
  </si>
  <si>
    <t>ในโรงพยาบาล</t>
  </si>
  <si>
    <t>1.5 จัดหาวัตถุดิบในการประกอบอาหารจากแหล่งที่</t>
  </si>
  <si>
    <t>1 ครั้ง /ปี</t>
  </si>
  <si>
    <t xml:space="preserve">      เชื่อถือได้ และรับเป็นประจำ ( แหล่งที่มาชัดเจน)</t>
  </si>
  <si>
    <t>1.6 ควบคุม กำกับ การดำเนินงานตามแผนที่กำหนด</t>
  </si>
  <si>
    <t>2) ความปลอดภัยด้านอาหารและคุณค่าทางโภชนาการ</t>
  </si>
  <si>
    <t>2.1 ตรวจสอบสารปนเปื้อนในอาหารสดด้วยชุดทดสอบ</t>
  </si>
  <si>
    <t>โรงครัวรพ.</t>
  </si>
  <si>
    <t xml:space="preserve">     เบื้องต้น   ( บอแรกซ์ ฟอร์มาลิน สารกันรา </t>
  </si>
  <si>
    <t>ร้านอาหารใน รพ. 2 ร้าน</t>
  </si>
  <si>
    <t xml:space="preserve">     สารฟอกขาว สารโพลาร์ )</t>
  </si>
  <si>
    <t>2.2 ประสานกลุ่มงานคุ้มครองฯ สสจ.ลำปาง เพื่อ</t>
  </si>
  <si>
    <t xml:space="preserve">     ส่งตรวจยาฆ่าแมลง  ด้วย ชุดทดสอบเบื้องต้น</t>
  </si>
  <si>
    <t>30 ตัวอย่าง</t>
  </si>
  <si>
    <t>2.3 ตรวจจุลินทรีย์ในอาหารปรุงสุก ภาชนะ มือของ</t>
  </si>
  <si>
    <t xml:space="preserve">        ผู้สัมผัสอาหาร </t>
  </si>
  <si>
    <t>2.4 ตรวจสอบฉลากอาหารแปรรูป  เครื่องปรุงรส</t>
  </si>
  <si>
    <t xml:space="preserve">      ให้มีการแสดงฉลากที่ถูกต้อง</t>
  </si>
  <si>
    <t>ร้านค้าในรพ. 1 ร้าน</t>
  </si>
  <si>
    <t>2.5 ตรวจสอบการจำหน่ายอาหารในร้านค้ารพ.</t>
  </si>
  <si>
    <t xml:space="preserve">     ( ห้ามจำหน่ายอาหารที่มีผลเสียต่อสุขภาพ ได้แก่</t>
  </si>
  <si>
    <t xml:space="preserve">      ขนมกรุบกรอบ ลูกอม หมากฝรั่ง เครื่องดื่มชูกำลัง</t>
  </si>
  <si>
    <t xml:space="preserve">      สุรา เบียร์ น้ำอัดลม อาหารหมักดอง</t>
  </si>
  <si>
    <t xml:space="preserve">      และผลิตภัณฑ์เสริมอาหารโฆษณาเกินจริง )</t>
  </si>
  <si>
    <t>2.6 จัดให้มีการการใช้ผักพื้นบ้าน ผักปลอดสารพิษในการ</t>
  </si>
  <si>
    <t xml:space="preserve">      ปรุง ประกอบอาหาร หรือ มีการจัดการให้ปลอดภัย</t>
  </si>
  <si>
    <t xml:space="preserve">      ในการบริโภค ( การล้างผักให้ถูกวิธี )</t>
  </si>
  <si>
    <t>2.7 มีการจัดเมนูอาหารที่มีคุณค่าทางโภชนาการและ</t>
  </si>
  <si>
    <t xml:space="preserve">      ปลอดภัยในการบริโภค</t>
  </si>
  <si>
    <t xml:space="preserve">      - เมนูอาหารหลัก ( ลดหวาน มัน เค็ม เพิ่มผัก ใช้ผัก</t>
  </si>
  <si>
    <t xml:space="preserve">        ปลอดภัย ข้าวกล้อง เกลือไอโอดีน ) ร้อยละ 80</t>
  </si>
  <si>
    <t xml:space="preserve">      - เมนูอาหารว่างเพื่อสุขภาพ ( ลดหวาน มัน )</t>
  </si>
  <si>
    <t xml:space="preserve">      - ไม่มีเมนูที่เสี่ยงต่อการเกิดอาหารเป็นพิษ เช่น</t>
  </si>
  <si>
    <t xml:space="preserve">        ลานดิบ อาหารสุกดิบ อาหารหมักดอง ฯลฯ</t>
  </si>
  <si>
    <t>2.8 การใช้ธัญพืชเน้นกระบวนการปรุงประกอบอย่าง</t>
  </si>
  <si>
    <t xml:space="preserve">      ปลอดภัย ( ตากแดดและล้างก่อนปรุง</t>
  </si>
  <si>
    <t xml:space="preserve">      พริกป่น / ถั่วป่น ควรผลิตเอง )</t>
  </si>
  <si>
    <t>2.9 น้ำมันที่ใช้ปรุง ประกอบอาหาร มีการใช้อย่างปลอด</t>
  </si>
  <si>
    <t xml:space="preserve">      ภัย  ( ประเภท วิธีใช้ การเก็บรักษา )</t>
  </si>
  <si>
    <t>3) มาตรฐานสุขาภิบาลและอนามัยสิ่งแวดล้อม</t>
  </si>
  <si>
    <t>3.1 ตรวจประเมิน/ให้คำแนะนำสถานที่ตามเกณฑ์</t>
  </si>
  <si>
    <t xml:space="preserve">      มาตรฐานอาหารสะอาด รสชาติอร่อย</t>
  </si>
  <si>
    <t>3.2 ตรวจประเมินสถานที่ตามเกณฑ์มาตรฐานก๋วยเตี๋ยว</t>
  </si>
  <si>
    <t>ร้านอาหารใน รพ. ที่</t>
  </si>
  <si>
    <t xml:space="preserve">     อนามัย</t>
  </si>
  <si>
    <t>จำหน่ายอาหารประเภท</t>
  </si>
  <si>
    <t>ก๋วยเตี๋ยว 2 ร้าน</t>
  </si>
  <si>
    <t>4 ) การเผยแพร่ความรู้และประชาสัมพันธ์</t>
  </si>
  <si>
    <t>4.1 การเผยแพร่ความรู้ในเรื่องความปลอดภัยด้าน</t>
  </si>
  <si>
    <t xml:space="preserve">    อาหาร ผ่านสื่อช่องทางต่างๆ</t>
  </si>
  <si>
    <t xml:space="preserve"> - เสียงประชาสัมพันธ์ในโรงพยาบาล</t>
  </si>
  <si>
    <t>ผู้มารับบริการ</t>
  </si>
  <si>
    <t xml:space="preserve">   ( สื่อสาธารณะ )</t>
  </si>
  <si>
    <t>ธ.ค-ก.ย55</t>
  </si>
  <si>
    <t xml:space="preserve"> - บอร์ดนิทรรศการในโรงพยาบาล</t>
  </si>
  <si>
    <t>บุคลากรเจ้าหน้าที่</t>
  </si>
  <si>
    <t>พ.ย/ม.ค/มี.ค</t>
  </si>
  <si>
    <t>ผู้ป่วยและญาติ 200 คน</t>
  </si>
  <si>
    <t>พ.ค/ก.ค/ก.ย</t>
  </si>
  <si>
    <t>4.2 การจัดกิจกรรมรณรงค์และสนับสนุนการบริโภค</t>
  </si>
  <si>
    <t xml:space="preserve">  อาหารสะอาด ปลอดภัยและมีคุณค่าในโรงพยาบาล</t>
  </si>
  <si>
    <t xml:space="preserve"> - สัปดาห์ความปลอดภัยด้านอาหาร</t>
  </si>
  <si>
    <t>กค 55</t>
  </si>
  <si>
    <t xml:space="preserve">  ( ร่วมโครงการอาหารและผลิตภัณฑ์สุขภาพปลอดภัย</t>
  </si>
  <si>
    <t xml:space="preserve">         โดยการมีส่วนร่วมของภาคีเครือข่าย)</t>
  </si>
  <si>
    <t xml:space="preserve"> - การจำหน่ายผักปลอดสารพิษในโรงพยาบาลโดยกลุ่ม</t>
  </si>
  <si>
    <t>วิชชุดา</t>
  </si>
  <si>
    <t xml:space="preserve">  เกษตรกรผักปลอดสารพิษในกิจกรรมรณรงค์</t>
  </si>
  <si>
    <t>5 ) การขยายผลการดำเนินงาน</t>
  </si>
  <si>
    <t>5.1 การขยายผลในโรงเรียนระดับประถมศึกษา</t>
  </si>
  <si>
    <t>โรงเรียนบ้านแพะ</t>
  </si>
  <si>
    <t xml:space="preserve"> พ.ค 55</t>
  </si>
  <si>
    <t xml:space="preserve">   ( มีการใช้ผักปลอดสารพิษในการปรุงประกอบอาหาร</t>
  </si>
  <si>
    <t>โรงเรียนบ้านน้ำจำ</t>
  </si>
  <si>
    <t xml:space="preserve">    ให้นักเรียน  ไม่จำหน่ายน้ำอัดลม ขนมกรุบกรอบ )</t>
  </si>
  <si>
    <t xml:space="preserve">   -  ส่งเสริมการดำเนินการโดยกลุ่มนักเรียน ชมรม</t>
  </si>
  <si>
    <t xml:space="preserve">      อาหารปลอดภัย / อย.น้อย</t>
  </si>
  <si>
    <t xml:space="preserve">      ( บูรณาการงานอนามัยโรงเรียน )</t>
  </si>
  <si>
    <t>5.2 การขยายผลในโรงเรียนระดับมัธยมศึกษา</t>
  </si>
  <si>
    <t>ต.ค / พ.ค 55</t>
  </si>
  <si>
    <t xml:space="preserve">    ( มีการจัดการด้านอาหารปลอดภัย การล้างผัก</t>
  </si>
  <si>
    <t xml:space="preserve">    ไม่จำหน่ายน้ำอัดลม ขนมกรุบกรอบ กิจกรรม อย.</t>
  </si>
  <si>
    <t xml:space="preserve">    น้อย/ ไม่กินหวาน / ไร้พุง ฯลฯ )</t>
  </si>
  <si>
    <t>5.3 การขยายผลในโรงพยาบาลส่งเสริมสุขภาพตำบล</t>
  </si>
  <si>
    <t>รพ.สต.บ้านป่าเวียง</t>
  </si>
  <si>
    <t>พ.ค 55</t>
  </si>
  <si>
    <t xml:space="preserve">    - การตรวจสอบสารปนเปื้อนในอาหารสด</t>
  </si>
  <si>
    <t>ต.ทุ่งกว๋าว</t>
  </si>
  <si>
    <t>(ค่าซื้อตัวอย่าง</t>
  </si>
  <si>
    <t xml:space="preserve">    - ตรวจฉลากอาหารแปรรูป</t>
  </si>
  <si>
    <t>อาหารและ SI2</t>
  </si>
  <si>
    <t xml:space="preserve">    - ตรวจร้านอาหารและแผงลอย</t>
  </si>
  <si>
    <t xml:space="preserve">    - การส่งเสริมสนับสนุนการบริโภคผักปลอดภัย</t>
  </si>
  <si>
    <t>5.4 การขยายผลในหน่วยงานอื่น/วัด/ชุมชน ฯลฯ</t>
  </si>
  <si>
    <t>5.4.1 วัด</t>
  </si>
  <si>
    <t>สนับสนุนให้มีการปลูก บริโภค</t>
  </si>
  <si>
    <t>บ้านทุ่งแท่น</t>
  </si>
  <si>
    <t>ม.ค - มี.ค 55</t>
  </si>
  <si>
    <t>ผักปลอดสารพิษ</t>
  </si>
  <si>
    <t>5.4.2 สนับสนุนส่งเสริมให้ประชาชน</t>
  </si>
  <si>
    <t>มีความรู้ในการเลือกใช้วัตถุดิบที่ถูก</t>
  </si>
  <si>
    <t>ต้องปลอดภัยในการประกอบอาหาร</t>
  </si>
  <si>
    <t xml:space="preserve">9.สื่อสารและส่งข้อมูลกับระบบงาน/โปรแกรมในการจัดทำ  </t>
  </si>
  <si>
    <t>Risk profile และแนวทางในการปฏิบัติ/แก้ไขปัญหา</t>
  </si>
  <si>
    <t>1.พัฒนาระบบควบคุมป้องกันและเฝ้าระวังมิให้เกิดการติดเชื้อ</t>
  </si>
  <si>
    <t>เพื่อป้องกันการติดเชื้อและ</t>
  </si>
  <si>
    <t>แก่ผู้รับบริการ</t>
  </si>
  <si>
    <t>แพร่กระจายเชื้อในผู้รับบริการ</t>
  </si>
  <si>
    <t>1.1 มีการทบทวน ทดสอบทักษะ แก่เจ้าหน้าที่ทางการ</t>
  </si>
  <si>
    <t>ธ.ค.54,</t>
  </si>
  <si>
    <t>กรรมการ IC</t>
  </si>
  <si>
    <t>พยาบาลและแก่เจ้าหน้าที่ทีมสุขภาพ3เดือน</t>
  </si>
  <si>
    <t xml:space="preserve"> วันนอน</t>
  </si>
  <si>
    <t>มี.ค.,มิ.ย.,ก.ย.55</t>
  </si>
  <si>
    <t>1.2ทบทวนแนวทางปฏิบัติที่เกี่ยวข้องกับการป้องกันและเฝ้า</t>
  </si>
  <si>
    <t>2.การเฝ้าระวังการติดเชื้อในโรงพยาบาล</t>
  </si>
  <si>
    <t>ระวังการติดเชื้อในทุกหน่วยงานได้ชัดเจนและนำสู่การ</t>
  </si>
  <si>
    <t>ที่เป็นปัญหาสำคัญ(Target surveillance)</t>
  </si>
  <si>
    <t>ปฏิบัติได้อย่างถูกต้องรวมถึงมีแนวทางการเฝ้าระวังในการ</t>
  </si>
  <si>
    <t>ส่งต่อผู้ป่วยไปรับการรักษาต่อระดับสถานีอนามัย</t>
  </si>
  <si>
    <t xml:space="preserve">1.3  ทบทวน/ปรับปรุงแนวทางในการคัดกรอง ตรวจรักษา  </t>
  </si>
  <si>
    <t>3.อัตราการติดเชื้อทางเดินปัสสาวะจาก</t>
  </si>
  <si>
    <t xml:space="preserve">ผู้ป่วยที่มีความเสี่ยงในการแพร่กระจายเชื้อในโรงพยาบาล </t>
  </si>
  <si>
    <t>การคาสายสวนปัสสาวะ&lt;0.3: 1,000 วันนอน</t>
  </si>
  <si>
    <t>เช่น วัณโรคปอด ไข้หวัดใหญ่</t>
  </si>
  <si>
    <t>1.4 สนับสนุนอุปกรณ์ในการป้องกันและควบคุมการแพร่</t>
  </si>
  <si>
    <t>4.การปฏิบัติการพยาบาลตามมาตรฐาน</t>
  </si>
  <si>
    <t>กระจายเชื้ออย่างเพียงพอในการปฏิบัติงาน</t>
  </si>
  <si>
    <t>การป้องกันและควบคุมการติดเชื้อใน</t>
  </si>
  <si>
    <t>โรงพยาบาลปฏิบัติได้ 100 %</t>
  </si>
  <si>
    <t>1.5  สุ่มสำรวจความเพียงพอพร้อมใช้ของเครื่องมือที่</t>
  </si>
  <si>
    <t>5.ประสิทธิภาพการทำลายเชื้อและการ</t>
  </si>
  <si>
    <t>ปราศจากเชื้อและมีคุณภาพรวมถึงการจัดเก็บ , หยิบใช้โดย</t>
  </si>
  <si>
    <t>ทำให้ปราศจากเชื้อในอุปกรณ์การ</t>
  </si>
  <si>
    <t>หลักการFIFOโดย ICN ทุก 1 เดือน</t>
  </si>
  <si>
    <t>แพทย์ผ่านเกณฑ์100%</t>
  </si>
  <si>
    <t>1.6 จัดทำโครงการฟื้นฟูความรู้ในการปฏิบัติงานเพื่อป้องกัน</t>
  </si>
  <si>
    <t>ม.ค.-ก.พ.2555</t>
  </si>
  <si>
    <t xml:space="preserve">และควบคุมการติดเชื้อในโรงพยาบาล </t>
  </si>
  <si>
    <t>อุปกรณ์ปราศจากเชื้อ/น้ำยาทำลายเชื้อ</t>
  </si>
  <si>
    <t>ที่หมดอายุค้างในหน่วยงาน</t>
  </si>
  <si>
    <t xml:space="preserve">    1.7 การปรับปรุงพื้นที่ทำงานในหน่วยหอผู้ป่วยใน, </t>
  </si>
  <si>
    <t>7.หน่วยงานและหอผู้ป่วยมีการใช้น้ำยา</t>
  </si>
  <si>
    <t>ธ.ค.54-ต.ค.55</t>
  </si>
  <si>
    <t>ห้องชันสูตร</t>
  </si>
  <si>
    <t>ทำลายเชื้อ/ทำให้ปราศจากเชื้อถูกต้อง</t>
  </si>
  <si>
    <t>ตามมาตรฐาน100%</t>
  </si>
  <si>
    <t xml:space="preserve">    1.8 มีการจัดบอร์ดให้ความรู้และเผยแพร่ข้อมูล   ข่าวสาร</t>
  </si>
  <si>
    <t>8.หน่วยงานและหอผู้ป่วยมีการแบ่งเขต</t>
  </si>
  <si>
    <t>ด้านงาน IC อย่างต่อเนื่องในหน่วยงาน</t>
  </si>
  <si>
    <t>พื้นที่สะอาด/เขตปนเปื้อนชัดเจน100%</t>
  </si>
  <si>
    <t xml:space="preserve">    1.9 สรุปรายงานการติดเชื้อในโรงพยาบาลประจำต่อเนื่อง</t>
  </si>
  <si>
    <t>9. บุคลากรล้างมือได้อย่างถูกต้องและ</t>
  </si>
  <si>
    <t>ทุกเดือนและแจ้งในการประชุมกก.IC เพื่อนำมาวิเคราะห์</t>
  </si>
  <si>
    <t>มีประสิทธิภาพ &gt;80%</t>
  </si>
  <si>
    <t>และหาแนวทางป้องกันแก้ไข</t>
  </si>
  <si>
    <t xml:space="preserve">    1. 10 ติดตามตัวชี้วัดที่สำคัญในการเฝ้าระวังการติดเชื้อ</t>
  </si>
  <si>
    <t>ในโรงพยาบาลอย่างต่อเนื่อง</t>
  </si>
  <si>
    <t xml:space="preserve">    1.11. สุ่มประเมินการล้างมือของบุคลากรแต่ละหน่วยงาน</t>
  </si>
  <si>
    <t>ต.ค.-ก.ย.</t>
  </si>
  <si>
    <t>2. พัฒนาระบบควบคุมป้องกันและเฝ้าระวังมิให้เกิดการติดเชื้อ</t>
  </si>
  <si>
    <t>แก่ผู้ให้บริการ</t>
  </si>
  <si>
    <t>แพร่กระจายเชื้อในผู้ให้บริการ</t>
  </si>
  <si>
    <t>2.1 จัดโครงการอบรมฟื้นฟูความรู้เชิงปฏิบัติการแก่เจ้าหน้าที่ทุกระดับในเรื่อง SP,IP</t>
  </si>
  <si>
    <t>1.อุบัติการณ์เกิดอุบัติเหตุจากของมีคมทิ่มตำ/</t>
  </si>
  <si>
    <t>กรรมการIC</t>
  </si>
  <si>
    <t>ถูกเลือดหรือสารคัดหลั่งกระเด็นเข้าสู่ร่างกาย</t>
  </si>
  <si>
    <t>ขณะปฏิบัติงานลดลง</t>
  </si>
  <si>
    <t>2.2ปฐมนิเทศเจ้าหน้าที่ใหม่ทุกรายเกี่ยวกับการป้องกันและควบคุมการติดเชื้อ</t>
  </si>
  <si>
    <t>2.อัตราการป่วยของเจ้าหน้าที่ที่ติดเชื้อจาก</t>
  </si>
  <si>
    <t>การปฏิบัติงาน=0</t>
  </si>
  <si>
    <t>3.เจ้าหน้าที่ได้รับการตรวจสุขภาพประจำปี 100%</t>
  </si>
  <si>
    <t>2. ขยายสถานที่และปรับสถานที่ภายใน รพ.</t>
  </si>
  <si>
    <t>1  ครั้ง/ 5 คน</t>
  </si>
  <si>
    <t>1.  ผลการตรวจทางห้องปฏิบัติมีความเที่ยงตรง</t>
  </si>
  <si>
    <t xml:space="preserve">    ทุกครั้ง</t>
  </si>
  <si>
    <t>1 พัฒนาคุณภาพคลินิกทันตกรรมในโรงพยาบาล</t>
  </si>
  <si>
    <t xml:space="preserve">   1.2 พัฒนาคุณภาพ Clinic ทันตกรรมตาม Dental Safety Goal </t>
  </si>
  <si>
    <t xml:space="preserve">   1.3 จัดการดูงาน (Internal survey) ระหว่าง ร.พ. เพื่อปรับปรุงมาตรฐาน</t>
  </si>
  <si>
    <t xml:space="preserve">   1.4 ปรับปรุงระบบ IC</t>
  </si>
  <si>
    <t>2 พัฒนาคุณภาพงานทันตกรรมในโรงพยาบาลส่งเสริมสุขภาพตำบล</t>
  </si>
  <si>
    <t xml:space="preserve">   2.1 สนับสนุนวัสดุทันตกรรมแก่ รพ.สต.</t>
  </si>
  <si>
    <t xml:space="preserve">   2.2 สนับสนุนครุภัณฑ์ทันตกรรมแก่ รพ.สต.</t>
  </si>
  <si>
    <t xml:space="preserve">   2.3 จ้างเหมาผู้ช่วยทันตแพทย์เพื่อช่วยงานบริการใน รพ.สต.</t>
  </si>
  <si>
    <t xml:space="preserve">   1.1 พัฒนาศักยภาพทันตบุคลากร,การจัดทำ KM ในหน่วยงาน</t>
  </si>
  <si>
    <t>มค-กย.55</t>
  </si>
  <si>
    <t>1.  จนท.มีความรู้ความเข้าใจในการทำงาน</t>
  </si>
  <si>
    <t>2.  ผู้รับบริการมีความปลอดภัยจากการรับบริการ</t>
  </si>
  <si>
    <t xml:space="preserve">     ทันตกรรม</t>
  </si>
  <si>
    <t>3.  ทีมงานพัฒนาคุณภาพมาตรฐานบริการทันตกรรม</t>
  </si>
  <si>
    <t xml:space="preserve">    สามารถตรวจประเมินรับรองมาตรฐาน</t>
  </si>
  <si>
    <t xml:space="preserve">    Dental Safety Goal </t>
  </si>
  <si>
    <t xml:space="preserve">   2.4 ปรับปรุงมาตรฐานงานIC</t>
  </si>
  <si>
    <t xml:space="preserve">   2.5 ตรวจฟันและให้ทันตสุขศึกษาในหญิงตั้งครรภ์</t>
  </si>
  <si>
    <t xml:space="preserve">   2.6 ส่งต่อเพื่อรับบริการทางทันตกรรม</t>
  </si>
  <si>
    <t xml:space="preserve">   2.7 แจกชุดของขวัญเด็ก 9 เดือน และ1.5 ปี</t>
  </si>
  <si>
    <t xml:space="preserve">   2.8 ทา F vanish ในเด็ก WCC</t>
  </si>
  <si>
    <t xml:space="preserve">   2.9 นิเทศติดตามงานปีละ 2 ครั้ง</t>
  </si>
  <si>
    <t xml:space="preserve">    ประเมินรับรองมาตรฐษน PCA ได้  </t>
  </si>
  <si>
    <t xml:space="preserve"> 1.  ทีมงานพัฒนา PCA มีความสามารถในการตรวจ</t>
  </si>
  <si>
    <t>2.  มีรายงานการประเมินตนเองครบทุกหมวด</t>
  </si>
  <si>
    <t>2. ร้อยละความพึงพอใจของผู้รับบริการ 90 %</t>
  </si>
  <si>
    <t>ตัวชี้วัดรอง (PI)ที่  1.2 : ระดับความสำเร็จของการจัดระบบการรับรู้ความต้องการของผู้ให้และผู้รับบริการทุกระดับ</t>
  </si>
  <si>
    <t>โครงการพัฒนาระบบเครือข่ายดูแลผู้พิการโดยชุมชนช่วยชุมชนอำเภอเมืองปาน</t>
  </si>
  <si>
    <t>ผู้พิการได้การฟื้นฟูสมรรถภาพอย่างต่อเนื่อง</t>
  </si>
  <si>
    <t>อบรมเชิงปฏิบัติการพัฒนาระบบเครือข่ายฟื้นฟูสมรรถภาพผู้พิการ</t>
  </si>
  <si>
    <t xml:space="preserve"> -แนวทางการฟื้นฟูสมรรถภาพผู้พิการเบื้องต้น</t>
  </si>
  <si>
    <t xml:space="preserve"> -ประกวดนวัตกรรมฟื้นฟูสมรรถภาพผู้พิการ</t>
  </si>
  <si>
    <t xml:space="preserve"> -เสวนาแลกเปลี่ยนเรียนรู้การดำเนินงานเครือข่ายฟื้นฟูสมรรถภาพผู้พิการ</t>
  </si>
  <si>
    <t>ผู้พิการจำนวน 90 คน</t>
  </si>
  <si>
    <t>ภาวิณี เทพสิงห์</t>
  </si>
  <si>
    <t>โครงการ บ้าน ชุมชน โรงเรียน วัดและศูนย์เด็กเล็ก ปลอดลูกน้ำยุงลาย ตำบลเมืองปานปี2555</t>
  </si>
  <si>
    <t>บ้านชุมชน ปลอดลูกน้ำยุงลาย ร้อยละ 80</t>
  </si>
  <si>
    <t xml:space="preserve"> -ประชุมแกนนำชุมชน</t>
  </si>
  <si>
    <t xml:space="preserve"> -ให้สุขศึกษาประชาสัมพันธ์โครงการ</t>
  </si>
  <si>
    <t xml:space="preserve"> -จัดกิจกรรมรณรงค์ทำความสะอาด</t>
  </si>
  <si>
    <t xml:space="preserve"> -ให้อสม.ดำเนินการแจกบัตรรับรอง"บ้านนี้ปลอดลูกน้ำยุงลาย"</t>
  </si>
  <si>
    <t>2 รอบ</t>
  </si>
  <si>
    <t>ก.พ.,ส.ค.55</t>
  </si>
  <si>
    <t xml:space="preserve"> -อสม.รับรองบ้านปลอดลูกน้ำ</t>
  </si>
  <si>
    <t xml:space="preserve"> -สุ่มไขว่สำรวจลูกน้ำยุงลาย</t>
  </si>
  <si>
    <t xml:space="preserve"> - รวบรวมบัตรรับรอง</t>
  </si>
  <si>
    <t xml:space="preserve"> - จับรางวัลบัตรรับรอง บ้านนี้ปลอดลูกน้ำยุงลาย</t>
  </si>
  <si>
    <t xml:space="preserve"> -แจกรางวัล</t>
  </si>
  <si>
    <t>ก.พ.-ก.ย.55</t>
  </si>
  <si>
    <t xml:space="preserve">ชุมชนเข้าร่วมกิจกรรมบ้าน ชุมชน </t>
  </si>
  <si>
    <t>ปลอดลูกน้ำยุงลายร้อยละ 90</t>
  </si>
  <si>
    <t>23 โครงการ</t>
  </si>
  <si>
    <t>โครงการตามแผนปฏิบัติการงานประจำ ปีงบประมาณ 2555</t>
  </si>
  <si>
    <t>รวม 10  โครงการ</t>
  </si>
  <si>
    <t>สรุปแผนแก้ไขปัญหา ปีงบประมาณ 2555</t>
  </si>
  <si>
    <t>โครงการตามแผนยุทธศาสตร์ อำเภอเมืองปาน ปีงบประมาณ 2555</t>
  </si>
  <si>
    <t>ยกเลิก กิจกรรม ซ้ำกับโครงการที่ได้รับอนุมัติแล้ว</t>
  </si>
  <si>
    <t>ยกเลิก กิจกรรมซ้ำกับโครงการปี 2554</t>
  </si>
  <si>
    <t>ยกเลิกกิจกรรมซ้ำกับโครงรหัส 13559</t>
  </si>
  <si>
    <t>ยกเลิกกิจกรมมซ้ำกับโครงการ130221</t>
  </si>
  <si>
    <t>ยกเลิก กิจกรรมซ้ำกับโครงการ 130221</t>
  </si>
  <si>
    <t>ยกเลิกเป็นโครงการต่อเนื่องจากปี 2554</t>
  </si>
  <si>
    <t>ยกเลิกเป็นโครงการต่อเนื่องปี 2554</t>
  </si>
  <si>
    <t>แก้ไขปัญหา</t>
  </si>
  <si>
    <t>ประจำ</t>
  </si>
  <si>
    <t xml:space="preserve">รวม </t>
  </si>
  <si>
    <t>ผลการติดตาม</t>
  </si>
  <si>
    <t>รอ ตรวจประเมิน</t>
  </si>
  <si>
    <t>รอการอบรม</t>
  </si>
  <si>
    <t xml:space="preserve">  1.8  เด็กอายุ 4 ปี ได้รับวัคซีน ดีทีพี และโอพีวี ครบ 5 ครั้ง</t>
  </si>
  <si>
    <t>เด็กอายุครบ4ปี226คน</t>
  </si>
  <si>
    <t>2. นักเรียน ป.1,ป.6 ได้รับวัคซีนตามแผนงานกรมควบคุมโรคครบชุด</t>
  </si>
  <si>
    <t>2.1 นักเรียนชั้น ป.1 ได้รับวัคซีนบีซีจี(รวมกับนร.ที่มีแผลเป็นจากการได้รับบีซีจี)</t>
  </si>
  <si>
    <t>นร.ป.1     327คน</t>
  </si>
  <si>
    <t>นักเรียนชั้น ป. 1 ,ป6 ได้รับวัคซีนครบตามแผนฯควบคุมโรคอย่างน้อยร้อยละ 100</t>
  </si>
  <si>
    <t>2.2 นักเรียนชั้นป.1ได้รับวัคซีนดีที</t>
  </si>
  <si>
    <t>นร.ป.1      327คน</t>
  </si>
  <si>
    <t>2.3 นักเรียนชั้น ป. 1 ได้รับวัคซีน MMR</t>
  </si>
  <si>
    <t>2.4 นักเรียนชั้น ป.1 ได้รับวัคซีนโปลิโอ</t>
  </si>
  <si>
    <t>2.5 นักเรียนชั้น ป.6 ได้รับวัคซีนดีที</t>
  </si>
  <si>
    <t>นร.ป.6     356คน</t>
  </si>
  <si>
    <t>1.โครงการอนามัยโรงเรียน</t>
  </si>
  <si>
    <t>1. สนับสนุนโรงเรียนให้เข้าร่วมโครงการ</t>
  </si>
  <si>
    <t>1.1 ประสานงาน สพท. 3/ร.ร ที่เข้าร่วมโครงการ</t>
  </si>
  <si>
    <t xml:space="preserve">รร.  35 แห่ง </t>
  </si>
  <si>
    <t>1.โรงเรียนทุกสังกัดผ่านเกณฑ์มาตรฐานโรงเรียนส่งเสริมสุขภาพไม่น้อยกว่าร้อยละ80</t>
  </si>
  <si>
    <t>ต.ค.55-ก.ย.55</t>
  </si>
  <si>
    <t>2. พัฒนาเครือข่าย ร.ร ส่งเสริมสุขภาพ</t>
  </si>
  <si>
    <t>2.1 สนับสนุน ร.ร. ระดับทองพัฒนาเป็น ร.ร.ส่งเสริม</t>
  </si>
  <si>
    <t xml:space="preserve">รร.ระดับทอง </t>
  </si>
  <si>
    <t>รพ/สสอ/สอ</t>
  </si>
  <si>
    <t>สุขภาพระดับเพชร</t>
  </si>
  <si>
    <t>3. สนับสนุนการมีและใช้สมุดบันทึกสุขภาพตนเอง</t>
  </si>
  <si>
    <t>นักเรียนชั้นป.5และม.1</t>
  </si>
  <si>
    <t xml:space="preserve"> 2. นักเรียนชั้นป.5 และม.1ทุกคน มีและใช้สมุดบันทึกสุขภาพตนเอง </t>
  </si>
  <si>
    <t>รพ./สสอ./สอ.</t>
  </si>
  <si>
    <t>ของนักเรียนชั้มป.5 และม.1</t>
  </si>
  <si>
    <t>4. ติดตามนิเทศ ประเมินผล</t>
  </si>
  <si>
    <t>4.1 แต่งตั้งคณะกรรมการประเมินรับรอง</t>
  </si>
  <si>
    <t>รพ/สสอ/สอ/สพทเขต3</t>
  </si>
  <si>
    <t>รร.ส่งเสริมสุขภาพและรร.เด็กไทยทำได้</t>
  </si>
  <si>
    <t>จำนวน 15 คน</t>
  </si>
  <si>
    <t>4.2 ประชุมคณะกรรมการประเมินผล</t>
  </si>
  <si>
    <t>คณะกรรมการประเมินฯ</t>
  </si>
  <si>
    <t>รพ/สสอ./</t>
  </si>
  <si>
    <t xml:space="preserve"> ร.ร.ส่งเสริมสุขภาพ ปีละ 1 ครั้ง</t>
  </si>
  <si>
    <t>จำนวน 15 คน 1 ครั้ง</t>
  </si>
  <si>
    <t>สพท.เขต3</t>
  </si>
  <si>
    <t>4.3 จนท.ในเขตรับผิดชอบติดตามร.ร.ปีละ 2  ครั้ง</t>
  </si>
  <si>
    <t>ครั้งที่ 1 ธ.ค.55</t>
  </si>
  <si>
    <t>5.กิจกรรมการให้สุขศึกษานักเรียน</t>
  </si>
  <si>
    <t>ระดับประถม/มัธยม</t>
  </si>
  <si>
    <t>ทุก รร.</t>
  </si>
  <si>
    <t>กค-กพ55</t>
  </si>
  <si>
    <t>ตรวจสุขภาพนักเรียน</t>
  </si>
  <si>
    <t>ชั่งน้ำหนักนักเรียน</t>
  </si>
  <si>
    <t>กค,กพ55</t>
  </si>
  <si>
    <t>2.โครงการศูนย์เด็กน่าอยู่</t>
  </si>
  <si>
    <t>1. สนับสนุนศูนย์เด็กให้เข้าร่วมโครงการ</t>
  </si>
  <si>
    <t>1.1 ประสานงานองค์การบริหารส่วนตำบล</t>
  </si>
  <si>
    <t>ศูนย์เด็กเล็ก 24 แห่ง</t>
  </si>
  <si>
    <t>ศูนย์เด็กผ่านเกณฑ์ศูนย์เด็กน่าอยู่ ร้อยละ 60</t>
  </si>
  <si>
    <t>เพื่อสนับสนุนศูนย์เด็กให้เข้าร่วมโครงการ</t>
  </si>
  <si>
    <t>2. พัฒนาเครือข่าย ศูนย์เด็กน่าอยู่</t>
  </si>
  <si>
    <t>2.1 สนับสนุนศูนย์เด็กน่าอยู่ระดับดีมากเป็น</t>
  </si>
  <si>
    <t>ศูนย์เด็กเล็ก  24 แห่ง</t>
  </si>
  <si>
    <t>แกนนำในการพัฒนา</t>
  </si>
  <si>
    <t>2.2 พัฒนาศักยภาพ ผู้ดูแลเด็กในศูนย์เด็กเล็ก</t>
  </si>
  <si>
    <t>ผดด/จนทสธ/จนท.อปท. จำนวน 70 คน</t>
  </si>
  <si>
    <t>UC(รพ.)</t>
  </si>
  <si>
    <t>รพ/สสอ./สอ.</t>
  </si>
  <si>
    <t>3. ติดตามนิเทศ ประเมินผล</t>
  </si>
  <si>
    <t>3.1 แต่งตั้งคณะกรรมการประเมินรับรอง</t>
  </si>
  <si>
    <t>รพ./สสอ./สอ./อบต.</t>
  </si>
  <si>
    <t xml:space="preserve">ศูนย์เด็กเล็ก </t>
  </si>
  <si>
    <t>และอบต.</t>
  </si>
  <si>
    <t xml:space="preserve">3.1 ประชุมคณะกรรมการประเมินรับรอง </t>
  </si>
  <si>
    <t>ศูนย์เด็กน่าอยู่  ปีละ 2 ครั้ง</t>
  </si>
  <si>
    <t>3.2 เจ้าหน้าที่โรงพยาบาล/สถานีอนามัย</t>
  </si>
  <si>
    <t>ครั้งที่ 1  ม.ค.55</t>
  </si>
  <si>
    <t>ประเมินศูนย์เด็กน่าอยู่ปีละ 2  ครั้ง</t>
  </si>
  <si>
    <t>ครั้งที่ 2  มิ.ย.55</t>
  </si>
  <si>
    <t>3.3 คณะกรรมการประเมินประกอบด้วย</t>
  </si>
  <si>
    <t>จนท.รพ/สสอ./สอ./อบต.ติดตามประเมิน</t>
  </si>
  <si>
    <t>ศูนย์เด็ก. ปีละ 1 ครั้ง</t>
  </si>
  <si>
    <t xml:space="preserve">4. ส่งข้อมูลให้ สสจ. </t>
  </si>
  <si>
    <t>สสอ.</t>
  </si>
  <si>
    <t xml:space="preserve">3. รณรงค์คัดกรองมะเร็งปากมดลูก </t>
  </si>
  <si>
    <t>สตรีอายุ</t>
  </si>
  <si>
    <t>กลุ่มเป้าหมายได้รับการตรวจ Pap smear มากกว่า ร้อยละ80</t>
  </si>
  <si>
    <t xml:space="preserve">สตรีอายุ 30-60 ปี </t>
  </si>
  <si>
    <t>อายุ 30-60ปี</t>
  </si>
  <si>
    <t xml:space="preserve"> - สำรวจกลุ่มเป้าหมาย และจัดทำแผนการให้บริการ</t>
  </si>
  <si>
    <t>1232 คน</t>
  </si>
  <si>
    <t>ตค55-กย55</t>
  </si>
  <si>
    <t xml:space="preserve"> - ทำ Pap smear / ส่งตรวจที่ศูนย์มะเร็งลำปาง</t>
  </si>
  <si>
    <t xml:space="preserve"> - ติดตามแจ้งผลกลับให้กลุ่มเป้าหมายทราบ / </t>
  </si>
  <si>
    <t xml:space="preserve"> -ส่งต่อผู้มีผลตรวจผิดปกติ</t>
  </si>
  <si>
    <t>งานเอดส์</t>
  </si>
  <si>
    <t xml:space="preserve">1.  การลงบันทึกข้อมูล </t>
  </si>
  <si>
    <t>ผู้ป่วยที่มารับบริการ</t>
  </si>
  <si>
    <t>มีข้อมูลผู้ป่วยทุกราย</t>
  </si>
  <si>
    <t>ตค.-กย.</t>
  </si>
  <si>
    <t>1.1 ในNAP programe ( สปสช. )</t>
  </si>
  <si>
    <t>ในคลินิกARV / 180</t>
  </si>
  <si>
    <t xml:space="preserve"> - การลงบันทึกข้อมูลการให้บริการผู้ป่วย / การบริการให้คำปรึกษาใน</t>
  </si>
  <si>
    <t>ผู้ป้วยที่มารับบริการ</t>
  </si>
  <si>
    <t>คลินิกบริการ / การให้บริการ VCT / การส่งตรวจทางห้องปฏิบัติการ</t>
  </si>
  <si>
    <t>ให้คำปรึกษา</t>
  </si>
  <si>
    <t>การลงผลตรวจทางห้องปฏิบัติการ / การให้บริการการป้องกันการแพร่</t>
  </si>
  <si>
    <t>กระจายเชื้อจากแม่สู่ลูก</t>
  </si>
  <si>
    <t>1.2  การบันทึกข้อมูล ใน HIV-Qual T</t>
  </si>
  <si>
    <t>1.3 โครงการการอบรมให้ความรู้เรื่องการส่งเสริมสุขภาพเพื่อป้องกันการติดเชื้อเพิ่มใน</t>
  </si>
  <si>
    <t xml:space="preserve"> 100 คน</t>
  </si>
  <si>
    <t>ผู้ป่วยเอดส์และผู้ติดเชื้อเอชไอวี</t>
  </si>
  <si>
    <t xml:space="preserve">1.4 การรณรงค์การใช้ถุงยางอนามัย </t>
  </si>
  <si>
    <t xml:space="preserve"> - วันเอดส์โลก  งานนิทรรศการวันเอดส์โลก</t>
  </si>
  <si>
    <t>เครือข่ายผุ้ติดเชื้อ</t>
  </si>
  <si>
    <t>1.5 การสำรวจพฤติกรรมการใช้ถุงยางอนามัยในกลุ่มเยาวชน</t>
  </si>
  <si>
    <t>รร.มัธยมของทุกตำบล</t>
  </si>
  <si>
    <t>จำนวน 5 ตำบล 200คน</t>
  </si>
  <si>
    <t>2. การให้บริการในคลินิกยาต้านไวรัสตามมาตรฐานและCPGของกรมควบคุมโรค</t>
  </si>
  <si>
    <t>ผู้ป่วยที่มารับบริการ 180คน</t>
  </si>
  <si>
    <t xml:space="preserve">ในคลินิกARV / </t>
  </si>
  <si>
    <t>1. การตรวจสุขภาพประจำปี 2555</t>
  </si>
  <si>
    <t>เจ้าหน้าที่คปสอ.เมืองปาน 160คน</t>
  </si>
  <si>
    <t>จนท.ได้รับการตรวจสุขภาพทุกราย</t>
  </si>
  <si>
    <t>กบกและเงินสวัสดิการ</t>
  </si>
  <si>
    <t>2. การตรวจสุขภาพตามความเสี่ยง</t>
  </si>
  <si>
    <t>พค.55-กค.55</t>
  </si>
  <si>
    <t>3. การตรวจสมรรถภาพร่างกาย</t>
  </si>
  <si>
    <t>พค.55-กค.56</t>
  </si>
  <si>
    <t>4. การตรวจสิ่งแวดล้อมในการทำงาน</t>
  </si>
  <si>
    <t>พค.55-กค.57</t>
  </si>
  <si>
    <t>5. การประเมินความเสี่ยงจากการทำงานของบุคลากรที่ทำงานในรพ.</t>
  </si>
  <si>
    <t>มีค.55-กค.56</t>
  </si>
  <si>
    <r>
      <t>1.อัตราการติดเชื้อในรพ.</t>
    </r>
    <r>
      <rPr>
        <b/>
        <sz val="16"/>
        <color indexed="8"/>
        <rFont val="TH Sarabun New"/>
        <family val="2"/>
      </rPr>
      <t>&lt;0.3: 1,000</t>
    </r>
  </si>
  <si>
    <r>
      <t>6.หน่วยงานและหอผู้ป่วย</t>
    </r>
    <r>
      <rPr>
        <b/>
        <sz val="16"/>
        <color indexed="8"/>
        <rFont val="TH Sarabun New"/>
        <family val="2"/>
      </rPr>
      <t>ไม่มี</t>
    </r>
    <r>
      <rPr>
        <sz val="16"/>
        <color indexed="8"/>
        <rFont val="TH Sarabun New"/>
        <family val="2"/>
      </rPr>
      <t xml:space="preserve">เวชภัณฑ์ </t>
    </r>
  </si>
  <si>
    <r>
      <t>4.1 การอบรมความรู้ด้านความปลอดภัย</t>
    </r>
    <r>
      <rPr>
        <b/>
        <sz val="16"/>
        <color indexed="8"/>
        <rFont val="TH Sarabun New"/>
        <family val="2"/>
      </rPr>
      <t xml:space="preserve"> / </t>
    </r>
    <r>
      <rPr>
        <sz val="16"/>
        <color indexed="8"/>
        <rFont val="TH Sarabun New"/>
        <family val="2"/>
      </rPr>
      <t>การตรวจสุขภาพ</t>
    </r>
  </si>
  <si>
    <r>
      <t xml:space="preserve">บุคลากรรพ.เมืองปานและผู้สนใจ </t>
    </r>
  </si>
  <si>
    <t xml:space="preserve"> 1.2.2    ผู้รับผิดชอบแผนปฏิบัติการอำเภอ  ตรวจสอบความถูกต้องของ</t>
  </si>
  <si>
    <t xml:space="preserve">     โครงการ   ที่สอดคล้องกับแผนปฏิบัติการ </t>
  </si>
  <si>
    <t xml:space="preserve">     ก่อนส่งให้กับจังหวัด</t>
  </si>
  <si>
    <t xml:space="preserve"> 1.2.3    จัดทำ Grant Chartโครงการและจัดทำแบบฟอร์มรายงาน</t>
  </si>
  <si>
    <t xml:space="preserve">            ความก้าวหน้าแผนงานและโครงการ</t>
  </si>
  <si>
    <t>1.2.4    เสนอโครงการ (ประเพณีนิยม)  ให้กับสำนักงานสาธารณสุขจังหวัด</t>
  </si>
  <si>
    <t>1.2.5    ลงทะเบียนรับโครงการ (ตามประเพณีนิยม) ที่ผ่านการอนุมัติจาก</t>
  </si>
  <si>
    <t xml:space="preserve">           จังหวัดและ ส่งโครงการคืนให้ผู้รับผิดชอบ</t>
  </si>
  <si>
    <t>1.2.6    ควบคุมกำกับ</t>
  </si>
  <si>
    <t xml:space="preserve">  1.2.6.1    ผู้รับผิดชอบโครงการบันทึกกิจกรรมในโปรแกรมบริหารแผน</t>
  </si>
  <si>
    <t xml:space="preserve">      ตามแนวทางที่กำหนดให้เป็นปัจจุบัน</t>
  </si>
  <si>
    <t xml:space="preserve">  1.2.6.2    สรุปความก้าวหน้าของการดำเนินงานเสนอผู้บริหารอำเภอ</t>
  </si>
  <si>
    <t xml:space="preserve">                (อย่างน้อยไตรมาสละ  1 ครั้ง)</t>
  </si>
  <si>
    <t xml:space="preserve">  1.2.6.3    ประชุมผู้รับผิดชอบโครงการเพื่อสรุปผลการดำเนินงาน</t>
  </si>
  <si>
    <t xml:space="preserve"> 1.2.6.4     ประชุมคณะกรรมการประสานงานสาธารณสุขระดับอำเภอ</t>
  </si>
  <si>
    <t>12 ครั้ง</t>
  </si>
  <si>
    <t xml:space="preserve">                ติดตามแผนงานและโครงการตามแผนฯ ทุกเดือน</t>
  </si>
  <si>
    <t xml:space="preserve"> 1.2.6.5     รายงานผลการติดตามแผนและโครงการให้กับผู้บริหารที่ประชุม</t>
  </si>
  <si>
    <t>มีรายงานการประเมินผลสำเร็จตามตัวชี้วัดหลัก</t>
  </si>
  <si>
    <t xml:space="preserve">                 คปสอ./จังหวัด</t>
  </si>
  <si>
    <t>2.   การนิเทศ กำกับ ติดตามและประเมินผล</t>
  </si>
  <si>
    <t>ประสิทธิ์ อิ่มปัญญา</t>
  </si>
  <si>
    <t>2.1   กำหนดทีมนิเทศงานอำเภอ</t>
  </si>
  <si>
    <t>จำนวน 1 ทีม</t>
  </si>
  <si>
    <t>ชัยวิทย์ ซื่อจริง</t>
  </si>
  <si>
    <t>2.2  เตรียมความพร้อมของทีมนิเทศงาน</t>
  </si>
  <si>
    <t xml:space="preserve">      2.2.1    ประชุมทำความเข้าใจเกี่ยวกับการนิเทศงาน</t>
  </si>
  <si>
    <t>2ครั้ง</t>
  </si>
  <si>
    <t xml:space="preserve">      2.2.2    จัดทำแผนการนิเทศ กำกับ ติดตามแผนงานและโครงการ</t>
  </si>
  <si>
    <t>2.3  นิเทศงานรพ.สต.แห่งละ 2 ครั้ง</t>
  </si>
  <si>
    <t xml:space="preserve">         -ครั้งที่ 1 ปัญหา แผนปฏิบัติการปีงบประมาณ 2555 </t>
  </si>
  <si>
    <t>มีการสรุปรายงานผลการออกนิเทศติดตามเสนอผุ้บริหาร</t>
  </si>
  <si>
    <t>ม.ค.-ก.พ.55</t>
  </si>
  <si>
    <t xml:space="preserve">         -ครั้งที่ 2  ความก้าวหน้าตามแผนปฏิบัติการปีงบประมาณ 2555</t>
  </si>
  <si>
    <t>มิ.ย.-ก.ค. 55</t>
  </si>
  <si>
    <t xml:space="preserve">2.4  สรุปผลการนิเทศงานเสนอผู้บริหารอำเภอ </t>
  </si>
  <si>
    <t xml:space="preserve">   ประชุมประเมินผลการปฏิบัติงานครั้งที่ 1 </t>
  </si>
  <si>
    <t xml:space="preserve">   ประชุมประเมินผลการปฏิบัติงานครั้งที่ 2</t>
  </si>
  <si>
    <t>ประเด็นในการประเมิน</t>
  </si>
  <si>
    <t xml:space="preserve"> - กิจกรรมของโครงการ</t>
  </si>
  <si>
    <t xml:space="preserve"> -จำนวนโครงการที่ได้รับอนุมัติ</t>
  </si>
  <si>
    <t xml:space="preserve"> -จำนวนโครงการที่ปฏิบัติตามแผนฯ</t>
  </si>
  <si>
    <t xml:space="preserve"> - จำนวนงบประมาณที่ได้รับอนุมัติ</t>
  </si>
  <si>
    <t xml:space="preserve"> - จำนวนงบประมาณที่ใช้ไป</t>
  </si>
  <si>
    <t xml:space="preserve"> -แหล่งงบประมาณ</t>
  </si>
  <si>
    <t xml:space="preserve"> - ตัวชี้วัดโครงการ</t>
  </si>
  <si>
    <t xml:space="preserve"> - วิเคราะห์ผลการดำเนินงาน สรุปและปรับแผนปฏิบัติการให้สอดคล้อง</t>
  </si>
  <si>
    <t>เป้าประสงค์ที่ 3.2 หน่วยงานมีระบบควบคุมภายในและบริหารจัดการความเสี่ยงตามหลักธรรมาภิบาลขับเคลื่อนการดำเนินงานตามแผนยุทธศาสตร์และนโยบายอย่างมีประสิทธิภาพ</t>
  </si>
  <si>
    <t>ตัวชี้วัดหลัก (KPI) ที่ 3.2 CUPมีระบบควบคุมภายในและบริหารจัดการความเสี่ยงตามหลักธรรมาภิบาลขับเคลื่อนการดำเนินงานตามแผนยุทธศาสตร์และนโยบายอย่างมีประสิทธิภาพ</t>
  </si>
  <si>
    <t>กลยุทธ์ที่.9 สนับสนุนทุกหน่วยงานมีระบบบริหารจัดการความเสี่ยงตามหลักธรรมาภิบาล และควบคุมภายใน</t>
  </si>
  <si>
    <t>ตัวชี้วัดรอง (PI) ที่.3.2.1 ระดับความสำเร็จของการควบคุมภายใน ระดับ 5     3.2.2ระดับความสำเร็จตามแผนบริหารความเสี่ยงระดับ 5</t>
  </si>
  <si>
    <t>โครงการพัฒนาระบบควบคุมภายใน  อำเภอเมืองปาน</t>
  </si>
  <si>
    <t xml:space="preserve"> -จัดตั้งคณะทำงานระบบควบคุมภายในฯอำเภอเมืองปาน</t>
  </si>
  <si>
    <t>ประนอม เครือคำขาว</t>
  </si>
  <si>
    <t xml:space="preserve"> -ประชุมคณะกรรมการควบคุมภายใน</t>
  </si>
  <si>
    <t>พ.ย.54,ม.ค.เม.ย.ก.ย.55</t>
  </si>
  <si>
    <t>ประจักษ์ ขันเวท</t>
  </si>
  <si>
    <t xml:space="preserve">        -ทำความเข้าใจและทำแผนการควบคุมภายในฯ</t>
  </si>
  <si>
    <t xml:space="preserve">       -ความก้าวหน้าการควบคุมภายใน</t>
  </si>
  <si>
    <t>คณะกรรมการฯ</t>
  </si>
  <si>
    <t xml:space="preserve">       -สรุปผลการควบคุมภายใน</t>
  </si>
  <si>
    <t>ทุกหน่วยงาน</t>
  </si>
  <si>
    <t>ม.ค.55,เม.ย. 54</t>
  </si>
  <si>
    <t>และพื้นที่สูง 2 หมู่บ้าน</t>
  </si>
  <si>
    <t>4.ติดตามประเมินผลการดำเนินงานตามแผนพัฒนาระบบการรับรู้</t>
  </si>
  <si>
    <t>ความต้องการฯ</t>
  </si>
  <si>
    <t>5.ประเมินความพึงพอใจของผู้รับบริการ</t>
  </si>
  <si>
    <t>ผู้รับบริการในรพ.</t>
  </si>
  <si>
    <t>พค. , ธค.55</t>
  </si>
  <si>
    <t xml:space="preserve">   5.1 รพ.ใช้แบบประเมิน OP voices</t>
  </si>
  <si>
    <t xml:space="preserve">        5.1.1 งานผู้ป่วยนอก</t>
  </si>
  <si>
    <t xml:space="preserve">        5.1.2 งานเภสัชกรรม</t>
  </si>
  <si>
    <t xml:space="preserve">        5.1.3 ห้องบัตร</t>
  </si>
  <si>
    <t xml:space="preserve">        5.1.4 ห้องฉุกเฉิน</t>
  </si>
  <si>
    <t xml:space="preserve">        5.1.6 งานห้องคลอด</t>
  </si>
  <si>
    <t xml:space="preserve">        5.1.7 งานผู้ป่วยใน</t>
  </si>
  <si>
    <t xml:space="preserve">        5.1.8 งานกายภาพบำบัด</t>
  </si>
  <si>
    <t xml:space="preserve">        5.1.9 งานชันสูตร</t>
  </si>
  <si>
    <t xml:space="preserve">        5.1.10 งานเอ็กซเรย์</t>
  </si>
  <si>
    <t xml:space="preserve">        5.1.11 งานแพทย์แผนไทย</t>
  </si>
  <si>
    <t xml:space="preserve">        5.1.12 งานเวชปฏิบัติครอบครัวและชุมชน</t>
  </si>
  <si>
    <t xml:space="preserve">   5.2 รพ.สต. ใช้แบบประเมิน PCUQ </t>
  </si>
  <si>
    <t>ผู้รับบริการในรพ.สต.</t>
  </si>
  <si>
    <t>6.สำรวจความพึงพอใจของผู้ให้บริการ</t>
  </si>
  <si>
    <t>จนท.สสอ./รพช./</t>
  </si>
  <si>
    <t>โดยใช้ "แบบสำรวจความพึงพอใจและความ</t>
  </si>
  <si>
    <t>ผาสุกของบุคลากรในสังกัด สสจ.ลำปาง"</t>
  </si>
  <si>
    <t xml:space="preserve">  -สุ่มตัวอย่าง แบ่งสัดส่วนตามกลุ่ม</t>
  </si>
  <si>
    <t xml:space="preserve">       6.1กลุ่มข้าราชการ</t>
  </si>
  <si>
    <t xml:space="preserve">       6.2กลุ่มลูกจ้างประจำ</t>
  </si>
  <si>
    <t xml:space="preserve">       6.3กลุ่มลูกจ้างขั่วคราว</t>
  </si>
  <si>
    <t xml:space="preserve">ประสิทธิ์ </t>
  </si>
  <si>
    <t xml:space="preserve"> -อบรมทักษะการทำหัตถการและการดูแลผู้ป่วยที่เสี่ยงต่อการติดเชื้อ</t>
  </si>
  <si>
    <t>จนท.รพ.</t>
  </si>
  <si>
    <t xml:space="preserve"> -อบรมเชิงปฏิบัติการจนท.เกี่ยวกับการดูแลและการตรวจครรภ์</t>
  </si>
  <si>
    <t xml:space="preserve"> -อบรมเชิงปฏิบัติการฟื้นฟูความรู้การช่วยพื้นคืนชีพในทารก</t>
  </si>
  <si>
    <t xml:space="preserve"> -อบรมเชิงปฏิบัติการพัฒนาระบบส่งต่อมารดาและทารก</t>
  </si>
  <si>
    <t xml:space="preserve"> -จัดอบรมให้ความรู้ทีมสุขศึกษาเกี่ยวกับ มาตรฐานสุขศึกษา</t>
  </si>
  <si>
    <t xml:space="preserve">  -อบรมทีมควบคุมโรคระดับตำบล/อำเภอ</t>
  </si>
  <si>
    <t>ยุทธศาสตร์</t>
  </si>
  <si>
    <t>1.1  ระบบบริการสุขภาพมีคุณภาพมาตรฐาน</t>
  </si>
  <si>
    <t>ศิรินาถ</t>
  </si>
  <si>
    <t>ศศิธร</t>
  </si>
  <si>
    <t>บุญทิวา</t>
  </si>
  <si>
    <t>1.2     ประชาชนพึงพอใจต่อคุณภาพบริการสุขภาพ</t>
  </si>
  <si>
    <t>ทีมรับรู้</t>
  </si>
  <si>
    <t>ในหัวข้อการให้บริการรายบุคคล (Online) โดย</t>
  </si>
  <si>
    <t>ข้อมูล OP Individual ประกอบด้วย  รพ.ข้อมูล 12  แฟ้ม สอ.21 แฟ้ม</t>
  </si>
  <si>
    <t xml:space="preserve">ซึ่งตัดยอดทุกสัปดาห์  </t>
  </si>
  <si>
    <t xml:space="preserve"> - เบิกค่าชดเชยทางการแพทย์ สปสช.โดยใช้โปรแกรม E-claim</t>
  </si>
  <si>
    <t xml:space="preserve"> -ตามจ่ายค่ารักษาพยาบาลผู้ป่วยหลักประกันสุขภาพที่ขึ้นทะเบียน</t>
  </si>
  <si>
    <t xml:space="preserve">  กับโรงพยาบาลเมืองปาน และเข้ารับการรักษายังสถานบริการสาธาร</t>
  </si>
  <si>
    <t xml:space="preserve">  ณสุขในพื้นที่จังหวัดลำปางที่เรียกเก็บค่ารักษาพยาบาลมายังโรง</t>
  </si>
  <si>
    <t xml:space="preserve">  พยาบาลเมืองปาน</t>
  </si>
  <si>
    <t xml:space="preserve"> -เรียกเก็บเงินค่ารักษาพยาบาลสิทธิ พรบ.คุ้มครองผู้ประสบภัยจากรถ</t>
  </si>
  <si>
    <t xml:space="preserve">  ที่เข้ารับการรักษาที่โรงพยาบาลเมืองปาน</t>
  </si>
  <si>
    <t xml:space="preserve"> - เรียกเก็บเงินค่ารักษาพยาบาลสิทธิ พรบ.ประกันสังคมที่ขึ้นทะพเบียน</t>
  </si>
  <si>
    <t xml:space="preserve">   รพ.ค่ายสรศักดิ์ฯ และ รพศ.ลำปาง เข้ารับการรักษาที่ รพ.เมืองปาน</t>
  </si>
  <si>
    <t xml:space="preserve"> - วางระบบการจัดเก็บ การเชื่อมโยงฐานข้อมมูลสุขภาพ คปสอ.เมืองปาน</t>
  </si>
  <si>
    <t xml:space="preserve"> - จัดเก็บ รวบรวม ตรวจสอบ วิเคราะห์ จัดทำสถิติ เผยแพร่ประชาสัมพันธ์และ</t>
  </si>
  <si>
    <t xml:space="preserve"> ส่งเสริมสนับสนุนการนำข้อมูลสุขภาพ คปสอ.เมืองปานไปใช้ในการ</t>
  </si>
  <si>
    <t>วางแผน กำกับ และกำหนดแนวทางการทำงานระดับอำเภอ และ</t>
  </si>
  <si>
    <t xml:space="preserve"> - ติดตามผลการดำเนินงานตามรายงาน/กิจกรรม</t>
  </si>
  <si>
    <t xml:space="preserve">ที่เกี่ยวข้อง  </t>
  </si>
  <si>
    <t xml:space="preserve">    -รายงาน 0110 รง 5 กิจกรรมสำคัญ</t>
  </si>
  <si>
    <t>สอ./รพ.</t>
  </si>
  <si>
    <t xml:space="preserve">    - E - inspection</t>
  </si>
  <si>
    <t xml:space="preserve">   - สรุปผลงานตามตัวชี้วัด สธ./สปสช.</t>
  </si>
  <si>
    <t xml:space="preserve"> - การประเมินผลการดำเนินงาน   ปีละ  2  ครั้ง</t>
  </si>
  <si>
    <t>1. จัดทำฐานข้อมูลสุขภาพช่องปาก</t>
  </si>
  <si>
    <t>2. โครงการยิ้มสดใสเด็กไทยฟันดี</t>
  </si>
  <si>
    <t xml:space="preserve"> - ตรวจช่องปากเด็ก+ให้การรักษาทางทันตกรรมในกลุ่มเด็กศูนย์เด็ก</t>
  </si>
  <si>
    <t xml:space="preserve"> - ตรวจช่องปากเด็ก+ให้การรักษาทางทันตกรรมในกลุ่มโรงเรียนประถมศึกษา</t>
  </si>
  <si>
    <t>นักเรียนประถมได้รับการตรวจ</t>
  </si>
  <si>
    <t>สุขภาพช่องปาก+ได้รับ</t>
  </si>
  <si>
    <t>การรักษา ร้อยละ 80</t>
  </si>
  <si>
    <t xml:space="preserve"> - การให้บริการทางทันตกรรมแบบ complete case ในกลุ่มเด็ก ป.1</t>
  </si>
  <si>
    <t>เด็กนักเรียนชั้นป.1</t>
  </si>
  <si>
    <t>20 % ของเด็กป.1 ได้รับการ</t>
  </si>
  <si>
    <t>จำนวน 33 โรง</t>
  </si>
  <si>
    <t>รักษาแบบ complete case</t>
  </si>
  <si>
    <t>3. โครงการส่งเสริมทันตสุขภาพในชมรมผู้สูงอายุบ้านทุ่งกว๋าว</t>
  </si>
  <si>
    <t>ชมรมผู้สูงอายุบ้าน</t>
  </si>
  <si>
    <t xml:space="preserve"> -ผู้สูงอายุมีความรู้ในการจัด</t>
  </si>
  <si>
    <t>สมศักดิ์</t>
  </si>
  <si>
    <t>ทุ่งกว๋าว</t>
  </si>
  <si>
    <t>อนามัยช่องปากเพิ่มมากขึ้น</t>
  </si>
  <si>
    <t>กองทุนระดับจังหวัด</t>
  </si>
  <si>
    <t xml:space="preserve"> - มีกิจกรรมส่งเสริมทันตสุขภาพ</t>
  </si>
  <si>
    <t>(ค่าสนับสนุนกิจกรรมในชมรม)</t>
  </si>
  <si>
    <t>ในชมรม</t>
  </si>
  <si>
    <t>4.โครงการสานรักห่วงใย ใกล้บ้านใกล้ใจผู้สูงวัย ต.ทุ่งกว๋าว</t>
  </si>
  <si>
    <t>สมาชิกชมรมผู้สุงอายุ</t>
  </si>
  <si>
    <t>ผู้สูงอายุมีฟันเคี้ยวอาหาร</t>
  </si>
  <si>
    <t>บ้านป่าเวียง 80 คน</t>
  </si>
  <si>
    <t>&gt;20 ซี่ จำนวน 50ราย</t>
  </si>
  <si>
    <t>บ้านทุ่งข่วง 80 คน</t>
  </si>
  <si>
    <t>5. โครงการฟันเทียมพระราชทาน</t>
  </si>
  <si>
    <t>50 ราย</t>
  </si>
  <si>
    <t>E - claim</t>
  </si>
  <si>
    <t>ทวีศักด์</t>
  </si>
  <si>
    <t>งานประจำ</t>
  </si>
  <si>
    <t>โครงการอบรม อสม.ใหม่</t>
  </si>
  <si>
    <t>80 คน</t>
  </si>
  <si>
    <t>อสม.ใหม่ผ่านการอบรมร้อยละ100</t>
  </si>
  <si>
    <t>1.ประกิจ  จางอรุณ</t>
  </si>
  <si>
    <t>(รพ)</t>
  </si>
  <si>
    <t>2.เยาวเรศ  เครือเพลา</t>
  </si>
  <si>
    <t>3.รพ.สต.ทุกแห่ง</t>
  </si>
  <si>
    <t>โครงการพัฒนาศักยภาพคณะกรรมการพัฒนา รพ.สต.บ้านป่าเวียง</t>
  </si>
  <si>
    <t>20คน</t>
  </si>
  <si>
    <t>คณะกรรมการพัฒนารพ.สต.เข้าร่วมประชุมครั้งละไม่น้อยกว่าร้อยละ80</t>
  </si>
  <si>
    <t>มค/มีค/พค/กค/กย.55</t>
  </si>
  <si>
    <t>รพ.สต</t>
  </si>
  <si>
    <t>โครงการประชุมคณะกรรมการ รพ.สต.</t>
  </si>
  <si>
    <t>โครงการพัฒนาศักยภาพเจ้าหน้าที่ในด้านมาตรฐานหน่วยบริการ</t>
  </si>
  <si>
    <t>เจ้าหน้าที่ รพ.สต.เข้าร่วมพัฒนาศักยภาพร้อยละ100</t>
  </si>
  <si>
    <t>มค55-กค55</t>
  </si>
  <si>
    <t>โครงการประชุมคณะกรรมการพัฒนา รพ.สต.</t>
  </si>
  <si>
    <t>25คน</t>
  </si>
  <si>
    <t>คณะกรรมการพัฒนา รพ.สต.เข้าร่วมประชุมครั้งละไม่น้อยกว่าร้อยละ80</t>
  </si>
  <si>
    <t>ธค54-กย.55</t>
  </si>
  <si>
    <t>มีกิจกรรม/โครงการที่เกิดขึ้นจากการประชุม</t>
  </si>
  <si>
    <t>โครงการพัฒนาโรงพยาบาลส่งเสริมสุขภาพตำบลแจ้ซ้อน</t>
  </si>
  <si>
    <t>มีการพัฒนารพ.สต.อย่างต่อเนื่อง</t>
  </si>
  <si>
    <t xml:space="preserve">     -ประชุมคณะกรรมการรพ.สต.</t>
  </si>
  <si>
    <t xml:space="preserve">    -พัฒนาศักยภาพคณะกรรมการรพ.สต.ศึกษาดูงาน</t>
  </si>
  <si>
    <t>โครงการดูแลสุขภาพการการแพทย์แผนไทยรพ.สต.แจ้ซ้อน</t>
  </si>
  <si>
    <t xml:space="preserve">    -เสวนากลุ่มหมอพื้นบ้าน จำนวน 2 ครั้ง</t>
  </si>
  <si>
    <t>หมอเมือง</t>
  </si>
  <si>
    <t>มีชมรมหมอพื้นบ้าน</t>
  </si>
  <si>
    <t xml:space="preserve">    -ทำยาหม่องบรรเทาอาการปวด</t>
  </si>
  <si>
    <t>แกนนำสูงอายุ</t>
  </si>
  <si>
    <t>มีสมุนไพรสนับสนุนการดูแลผุ้สูงอายุ</t>
  </si>
  <si>
    <t>งานพัฒนาคุณภาพโรงพยาบาล โรงพยาบาลเมืองปาน</t>
  </si>
  <si>
    <t>ตัวชี้วัดพร้อมค่าเป้าหมาย : โรงพยาบาลเมืองปานผ่านการรับรองคุณภาพตามมาตรฐาน HAในปี 2555</t>
  </si>
  <si>
    <t>โครงการพัฒนาระบบเฝ้าระวังและการจัดการความเสี่ยง</t>
  </si>
  <si>
    <t xml:space="preserve"> - ความเสี่ยงรุนแรงได้รับการตอบ</t>
  </si>
  <si>
    <t>กรรมการRM</t>
  </si>
  <si>
    <t>อย่างมีประสิทธิภาพ</t>
  </si>
  <si>
    <t>สนองและแก้ไขทันเวลา 100%</t>
  </si>
  <si>
    <t xml:space="preserve">1.จัดทำแผนบริหารความเสี่ยง </t>
  </si>
  <si>
    <t xml:space="preserve"> - อุบัติการณ์ความเสี่ยงรุนแรง = 0</t>
  </si>
  <si>
    <t>2.จัดอบรมฟื้นฟูความรู้ระบบบริหารความเสี่ยงใน</t>
  </si>
  <si>
    <t>บุคลากรรพ.เมืองปาน 103 คน</t>
  </si>
  <si>
    <t xml:space="preserve"> - ผู้ป่วยเสียชีวิตโดยไม่มีเหตุอันควร=0 </t>
  </si>
  <si>
    <t>โรงพยาบาลแก่เจ้าหน้าที่</t>
  </si>
  <si>
    <t xml:space="preserve"> - อัตราการเกิดความคลาดเคลื่อนทางยา</t>
  </si>
  <si>
    <t>3.กระตุ้นให้หน่วยงานมีการค้นหาความเสี่ยงเชิงรุก เชิงรับ</t>
  </si>
  <si>
    <t>ระดับ E-I ได้รับการตอบสนอง</t>
  </si>
  <si>
    <t>4.จัดทำ RM round ทุก 3 เดือน</t>
  </si>
  <si>
    <t>และแก้ไขทันเวลา 100%</t>
  </si>
  <si>
    <t>ต.ค.54,ม.ค.55,</t>
  </si>
  <si>
    <t>5.การประเมินความรุนแรงของความเสี่ยงและการรายงาน</t>
  </si>
  <si>
    <t>- การเกิดอัคคีภัยระดับ F3 เท่ากับ 0</t>
  </si>
  <si>
    <t>เม.ย.55,ก.ค.55,</t>
  </si>
  <si>
    <t>ตามช่องทางและความรุนแรง</t>
  </si>
  <si>
    <t xml:space="preserve"> - อุบัติการณ์การเกิดความเสี่ยงไม่รุนแรง</t>
  </si>
  <si>
    <t>6.จัดการความเสี่ยงตามความรุนแรงอย่างมีประสิทธิภาพ</t>
  </si>
  <si>
    <t>ลดลง 10 %</t>
  </si>
  <si>
    <t>7.การรายงานอุบัติการณ์ตามช่องทางและความรุนแรง</t>
  </si>
  <si>
    <t xml:space="preserve"> - อัตราการติดเชื้อ&lt;0.3 ต่อ1000วันนอน</t>
  </si>
  <si>
    <t>8.ส่งเสริมให้หน่วยงาน/ระบบงานมีการทบทวนแนวทาง</t>
  </si>
  <si>
    <t xml:space="preserve"> - การค้นหาความเสี่ยงเชิงรุก เชิงรับ</t>
  </si>
  <si>
    <t>ปฏิบัติ/แนวทางแก้ไขกรณีความเสี่ยงที่เกิดซ้ำ</t>
  </si>
  <si>
    <t>ครอบคลุมทุกหน่วยงาน</t>
  </si>
  <si>
    <t xml:space="preserve">ควบคุมและป้องกันการติดเชื้อในโรงพยาบาล </t>
  </si>
  <si>
    <r>
      <t>-</t>
    </r>
    <r>
      <rPr>
        <sz val="7"/>
        <rFont val="TH Sarabun New"/>
        <family val="2"/>
      </rPr>
      <t xml:space="preserve">          </t>
    </r>
    <r>
      <rPr>
        <sz val="14"/>
        <rFont val="TH Sarabun New"/>
        <family val="2"/>
      </rPr>
      <t>อาหารกับสุขภาพ</t>
    </r>
  </si>
  <si>
    <r>
      <t>-</t>
    </r>
    <r>
      <rPr>
        <sz val="7"/>
        <rFont val="TH Sarabun New"/>
        <family val="2"/>
      </rPr>
      <t xml:space="preserve">          </t>
    </r>
    <r>
      <rPr>
        <sz val="14"/>
        <rFont val="TH Sarabun New"/>
        <family val="2"/>
      </rPr>
      <t>สารปนเปื้อนในอาหารและการทดสอบ</t>
    </r>
  </si>
  <si>
    <r>
      <t>-</t>
    </r>
    <r>
      <rPr>
        <sz val="7"/>
        <rFont val="TH Sarabun New"/>
        <family val="2"/>
      </rPr>
      <t xml:space="preserve">          </t>
    </r>
    <r>
      <rPr>
        <sz val="14"/>
        <rFont val="TH Sarabun New"/>
        <family val="2"/>
      </rPr>
      <t>การดำเนินงานให้อาหารปลอดภัย ตลาดน่าซื้อ ร้านอาหารสะอาด รสชาด อร่อย</t>
    </r>
  </si>
  <si>
    <r>
      <t>-</t>
    </r>
    <r>
      <rPr>
        <sz val="7"/>
        <rFont val="TH Sarabun New"/>
        <family val="2"/>
      </rPr>
      <t xml:space="preserve">          </t>
    </r>
    <r>
      <rPr>
        <sz val="14"/>
        <rFont val="TH Sarabun New"/>
        <family val="2"/>
      </rPr>
      <t xml:space="preserve">การดำเนินงานป้องกันและควบคุมโรคมะเร็ง การเฝ้าระวังโรคมะเร็ง </t>
    </r>
  </si>
  <si>
    <r>
      <t>-</t>
    </r>
    <r>
      <rPr>
        <sz val="7"/>
        <rFont val="TH Sarabun New"/>
        <family val="2"/>
      </rPr>
      <t xml:space="preserve">          </t>
    </r>
    <r>
      <rPr>
        <sz val="14"/>
        <rFont val="TH Sarabun New"/>
        <family val="2"/>
      </rPr>
      <t>การดำเนินงานงดสูบบุหรี่ และสุรา</t>
    </r>
  </si>
  <si>
    <r>
      <t>-</t>
    </r>
    <r>
      <rPr>
        <sz val="7"/>
        <rFont val="TH Sarabun New"/>
        <family val="2"/>
      </rPr>
      <t xml:space="preserve">          </t>
    </r>
    <r>
      <rPr>
        <sz val="14"/>
        <rFont val="TH Sarabun New"/>
        <family val="2"/>
      </rPr>
      <t>การประเมินสุขภาพจิต</t>
    </r>
  </si>
  <si>
    <r>
      <t>-</t>
    </r>
    <r>
      <rPr>
        <sz val="7"/>
        <rFont val="TH Sarabun New"/>
        <family val="2"/>
      </rPr>
      <t xml:space="preserve">          </t>
    </r>
    <r>
      <rPr>
        <sz val="14"/>
        <rFont val="TH Sarabun New"/>
        <family val="2"/>
      </rPr>
      <t>การดำเนินงานเฝ้าระวังโรค ความดันโลหิตสูง และเบาหวาน</t>
    </r>
  </si>
  <si>
    <r>
      <t xml:space="preserve"> -</t>
    </r>
    <r>
      <rPr>
        <sz val="7"/>
        <rFont val="TH Sarabun New"/>
        <family val="2"/>
      </rPr>
      <t xml:space="preserve">     </t>
    </r>
    <r>
      <rPr>
        <sz val="14"/>
        <rFont val="TH Sarabun New"/>
        <family val="2"/>
      </rPr>
      <t>การดำเนินงานป้องกันและควบคุมโรคไข้เลือดออก ปี /2555</t>
    </r>
  </si>
  <si>
    <r>
      <t>1.</t>
    </r>
    <r>
      <rPr>
        <sz val="14"/>
        <rFont val="TH Sarabun New"/>
        <family val="2"/>
      </rPr>
      <t xml:space="preserve"> ผู้รับผิดชอบบริหารแผนคปสอ.</t>
    </r>
  </si>
  <si>
    <r>
      <t>2.</t>
    </r>
    <r>
      <rPr>
        <sz val="14"/>
        <rFont val="TH Sarabun New"/>
        <family val="2"/>
      </rPr>
      <t xml:space="preserve"> ผู้รับผิดชอบประเด็นยุทธศาสตร์ที่</t>
    </r>
    <r>
      <rPr>
        <sz val="12"/>
        <rFont val="TH Sarabun New"/>
        <family val="2"/>
      </rPr>
      <t xml:space="preserve">1 </t>
    </r>
  </si>
  <si>
    <r>
      <t xml:space="preserve">   </t>
    </r>
    <r>
      <rPr>
        <sz val="14"/>
        <rFont val="TH Sarabun New"/>
        <family val="2"/>
      </rPr>
      <t xml:space="preserve">- ภาพรวมประเด็นยุทธศาสตร์ที่ </t>
    </r>
    <r>
      <rPr>
        <sz val="12"/>
        <rFont val="TH Sarabun New"/>
        <family val="2"/>
      </rPr>
      <t>1</t>
    </r>
  </si>
  <si>
    <r>
      <t>อัจฉรา</t>
    </r>
    <r>
      <rPr>
        <sz val="12"/>
        <rFont val="TH Sarabun New"/>
        <family val="2"/>
      </rPr>
      <t xml:space="preserve"> </t>
    </r>
    <r>
      <rPr>
        <sz val="14"/>
        <rFont val="TH Sarabun New"/>
        <family val="2"/>
      </rPr>
      <t>สุทธิพรมณีวัฒน์</t>
    </r>
  </si>
  <si>
    <r>
      <t xml:space="preserve">  2.1</t>
    </r>
    <r>
      <rPr>
        <sz val="14"/>
        <rFont val="TH Sarabun New"/>
        <family val="2"/>
      </rPr>
      <t xml:space="preserve"> การพัฒนามาตรฐาน</t>
    </r>
  </si>
  <si>
    <r>
      <t>2.2</t>
    </r>
    <r>
      <rPr>
        <sz val="14"/>
        <rFont val="TH Sarabun New"/>
        <family val="2"/>
      </rPr>
      <t xml:space="preserve">  พัฒนาระบบการรับรู้ความต้องการ</t>
    </r>
  </si>
  <si>
    <r>
      <t>3.</t>
    </r>
    <r>
      <rPr>
        <sz val="14"/>
        <rFont val="TH Sarabun New"/>
        <family val="2"/>
      </rPr>
      <t xml:space="preserve">ผู้รับผิดชอบประเด็นยุทธศาสตร์ที่ </t>
    </r>
    <r>
      <rPr>
        <sz val="12"/>
        <rFont val="TH Sarabun New"/>
        <family val="2"/>
      </rPr>
      <t>2</t>
    </r>
  </si>
  <si>
    <r>
      <t xml:space="preserve">- ภาพรวมประเด็นยุทธศาสตร์ที่ </t>
    </r>
    <r>
      <rPr>
        <sz val="12"/>
        <rFont val="TH Sarabun New"/>
        <family val="2"/>
      </rPr>
      <t>2</t>
    </r>
  </si>
  <si>
    <r>
      <t xml:space="preserve"> 3.1</t>
    </r>
    <r>
      <rPr>
        <sz val="14"/>
        <rFont val="TH Sarabun New"/>
        <family val="2"/>
      </rPr>
      <t xml:space="preserve"> เป้าประสงค์ </t>
    </r>
    <r>
      <rPr>
        <sz val="12"/>
        <rFont val="TH Sarabun New"/>
        <family val="2"/>
      </rPr>
      <t>2.1</t>
    </r>
    <r>
      <rPr>
        <sz val="14"/>
        <rFont val="TH Sarabun New"/>
        <family val="2"/>
      </rPr>
      <t xml:space="preserve"> </t>
    </r>
  </si>
  <si>
    <r>
      <t xml:space="preserve">   </t>
    </r>
    <r>
      <rPr>
        <sz val="12"/>
        <rFont val="TH Sarabun New"/>
        <family val="2"/>
      </rPr>
      <t xml:space="preserve">3.1.1  </t>
    </r>
    <r>
      <rPr>
        <sz val="14"/>
        <rFont val="TH Sarabun New"/>
        <family val="2"/>
      </rPr>
      <t xml:space="preserve">ภาพรวมเป้าประสงค์ </t>
    </r>
    <r>
      <rPr>
        <sz val="12"/>
        <rFont val="TH Sarabun New"/>
        <family val="2"/>
      </rPr>
      <t>2.1</t>
    </r>
  </si>
  <si>
    <r>
      <t>3.1.2</t>
    </r>
    <r>
      <rPr>
        <sz val="7"/>
        <rFont val="TH Sarabun New"/>
        <family val="2"/>
      </rPr>
      <t xml:space="preserve">   </t>
    </r>
    <r>
      <rPr>
        <sz val="12"/>
        <rFont val="TH Sarabun New"/>
        <family val="2"/>
      </rPr>
      <t xml:space="preserve">  Dosease Manager</t>
    </r>
    <r>
      <rPr>
        <sz val="14"/>
        <rFont val="TH Sarabun New"/>
        <family val="2"/>
      </rPr>
      <t xml:space="preserve">  รายโรค</t>
    </r>
    <r>
      <rPr>
        <sz val="12"/>
        <rFont val="TH Sarabun New"/>
        <family val="2"/>
      </rPr>
      <t xml:space="preserve">  7</t>
    </r>
    <r>
      <rPr>
        <sz val="14"/>
        <rFont val="TH Sarabun New"/>
        <family val="2"/>
      </rPr>
      <t xml:space="preserve"> โรค</t>
    </r>
  </si>
  <si>
    <r>
      <t>สุขนันท์สินี</t>
    </r>
    <r>
      <rPr>
        <sz val="12"/>
        <rFont val="TH Sarabun New"/>
        <family val="2"/>
      </rPr>
      <t xml:space="preserve">  </t>
    </r>
    <r>
      <rPr>
        <sz val="14"/>
        <rFont val="TH Sarabun New"/>
        <family val="2"/>
      </rPr>
      <t>เพชรสุวรรณ์</t>
    </r>
  </si>
  <si>
    <r>
      <t xml:space="preserve">    -</t>
    </r>
    <r>
      <rPr>
        <sz val="12"/>
        <rFont val="TH Sarabun New"/>
        <family val="2"/>
      </rPr>
      <t xml:space="preserve"> </t>
    </r>
    <r>
      <rPr>
        <sz val="14"/>
        <rFont val="TH Sarabun New"/>
        <family val="2"/>
      </rPr>
      <t>เบาหวาน</t>
    </r>
  </si>
  <si>
    <r>
      <t>ศิริรัตน์   อุดมชัย(หน.</t>
    </r>
    <r>
      <rPr>
        <sz val="12"/>
        <rFont val="TH Sarabun New"/>
        <family val="2"/>
      </rPr>
      <t>ER</t>
    </r>
    <r>
      <rPr>
        <sz val="14"/>
        <rFont val="TH Sarabun New"/>
        <family val="2"/>
      </rPr>
      <t>)</t>
    </r>
  </si>
  <si>
    <r>
      <t>3.2</t>
    </r>
    <r>
      <rPr>
        <sz val="14"/>
        <rFont val="TH Sarabun New"/>
        <family val="2"/>
      </rPr>
      <t xml:space="preserve">  เป้าประสงค์ </t>
    </r>
    <r>
      <rPr>
        <sz val="12"/>
        <rFont val="TH Sarabun New"/>
        <family val="2"/>
      </rPr>
      <t xml:space="preserve">2.2     </t>
    </r>
  </si>
  <si>
    <r>
      <t xml:space="preserve">       </t>
    </r>
    <r>
      <rPr>
        <sz val="14"/>
        <rFont val="TH Sarabun New"/>
        <family val="2"/>
      </rPr>
      <t xml:space="preserve">- ภาพรวมเป้าประสงค์ </t>
    </r>
    <r>
      <rPr>
        <sz val="12"/>
        <rFont val="TH Sarabun New"/>
        <family val="2"/>
      </rPr>
      <t>2.2</t>
    </r>
  </si>
  <si>
    <r>
      <t xml:space="preserve">       </t>
    </r>
    <r>
      <rPr>
        <sz val="14"/>
        <rFont val="TH Sarabun New"/>
        <family val="2"/>
      </rPr>
      <t>-</t>
    </r>
    <r>
      <rPr>
        <sz val="12"/>
        <rFont val="TH Sarabun New"/>
        <family val="2"/>
      </rPr>
      <t xml:space="preserve"> </t>
    </r>
    <r>
      <rPr>
        <sz val="14"/>
        <rFont val="TH Sarabun New"/>
        <family val="2"/>
      </rPr>
      <t>การปรับเปลี่ยนพฤติกรรม</t>
    </r>
  </si>
  <si>
    <r>
      <t>นายประกิจ</t>
    </r>
    <r>
      <rPr>
        <sz val="12"/>
        <rFont val="TH Sarabun New"/>
        <family val="2"/>
      </rPr>
      <t xml:space="preserve">       </t>
    </r>
    <r>
      <rPr>
        <sz val="14"/>
        <rFont val="TH Sarabun New"/>
        <family val="2"/>
      </rPr>
      <t>จางอรุณ</t>
    </r>
  </si>
  <si>
    <r>
      <t>3.2</t>
    </r>
    <r>
      <rPr>
        <sz val="7"/>
        <rFont val="TH Sarabun New"/>
        <family val="2"/>
      </rPr>
      <t xml:space="preserve">   </t>
    </r>
    <r>
      <rPr>
        <sz val="14"/>
        <rFont val="TH Sarabun New"/>
        <family val="2"/>
      </rPr>
      <t>เป้าประสงค์</t>
    </r>
    <r>
      <rPr>
        <sz val="12"/>
        <rFont val="TH Sarabun New"/>
        <family val="2"/>
      </rPr>
      <t>2.3</t>
    </r>
  </si>
  <si>
    <r>
      <t>3.3</t>
    </r>
    <r>
      <rPr>
        <sz val="7"/>
        <rFont val="TH Sarabun New"/>
        <family val="2"/>
      </rPr>
      <t xml:space="preserve">   </t>
    </r>
    <r>
      <rPr>
        <sz val="14"/>
        <rFont val="TH Sarabun New"/>
        <family val="2"/>
      </rPr>
      <t xml:space="preserve">เป้าประสงค์ </t>
    </r>
    <r>
      <rPr>
        <sz val="12"/>
        <rFont val="TH Sarabun New"/>
        <family val="2"/>
      </rPr>
      <t>2.4</t>
    </r>
  </si>
  <si>
    <r>
      <t>4.</t>
    </r>
    <r>
      <rPr>
        <sz val="14"/>
        <rFont val="TH Sarabun New"/>
        <family val="2"/>
      </rPr>
      <t xml:space="preserve"> ผู้รับผิดชอบประเด็นยุทธศาสตร์ที่</t>
    </r>
    <r>
      <rPr>
        <sz val="12"/>
        <rFont val="TH Sarabun New"/>
        <family val="2"/>
      </rPr>
      <t>3</t>
    </r>
  </si>
  <si>
    <r>
      <t xml:space="preserve">    </t>
    </r>
    <r>
      <rPr>
        <sz val="14"/>
        <rFont val="TH Sarabun New"/>
        <family val="2"/>
      </rPr>
      <t xml:space="preserve">ภาพรวมประเด็นยุทธศาสตร์ที่ </t>
    </r>
    <r>
      <rPr>
        <sz val="12"/>
        <rFont val="TH Sarabun New"/>
        <family val="2"/>
      </rPr>
      <t>3</t>
    </r>
    <r>
      <rPr>
        <sz val="14"/>
        <rFont val="TH Sarabun New"/>
        <family val="2"/>
      </rPr>
      <t xml:space="preserve">  </t>
    </r>
  </si>
  <si>
    <r>
      <t xml:space="preserve"> 4.1</t>
    </r>
    <r>
      <rPr>
        <sz val="14"/>
        <rFont val="TH Sarabun New"/>
        <family val="2"/>
      </rPr>
      <t xml:space="preserve"> เป้าประสงค์</t>
    </r>
    <r>
      <rPr>
        <sz val="12"/>
        <rFont val="TH Sarabun New"/>
        <family val="2"/>
      </rPr>
      <t>4.1</t>
    </r>
    <r>
      <rPr>
        <sz val="14"/>
        <rFont val="TH Sarabun New"/>
        <family val="2"/>
      </rPr>
      <t>ระบบบริหารแผน</t>
    </r>
  </si>
  <si>
    <r>
      <t xml:space="preserve"> 4.2</t>
    </r>
    <r>
      <rPr>
        <sz val="14"/>
        <rFont val="TH Sarabun New"/>
        <family val="2"/>
      </rPr>
      <t xml:space="preserve"> เป้าประสงค์</t>
    </r>
    <r>
      <rPr>
        <sz val="12"/>
        <rFont val="TH Sarabun New"/>
        <family val="2"/>
      </rPr>
      <t>4.2</t>
    </r>
    <r>
      <rPr>
        <sz val="14"/>
        <rFont val="TH Sarabun New"/>
        <family val="2"/>
      </rPr>
      <t>การบริหารความเสี่ยง</t>
    </r>
  </si>
  <si>
    <r>
      <t xml:space="preserve"> 4.3</t>
    </r>
    <r>
      <rPr>
        <sz val="14"/>
        <rFont val="TH Sarabun New"/>
        <family val="2"/>
      </rPr>
      <t xml:space="preserve"> เป้าประสงค์</t>
    </r>
    <r>
      <rPr>
        <sz val="12"/>
        <rFont val="TH Sarabun New"/>
        <family val="2"/>
      </rPr>
      <t>4.3</t>
    </r>
    <r>
      <rPr>
        <sz val="14"/>
        <rFont val="TH Sarabun New"/>
        <family val="2"/>
      </rPr>
      <t xml:space="preserve"> ทรัพยากรบุคคล</t>
    </r>
  </si>
  <si>
    <r>
      <t xml:space="preserve"> </t>
    </r>
    <r>
      <rPr>
        <sz val="12"/>
        <rFont val="TH Sarabun New"/>
        <family val="2"/>
      </rPr>
      <t xml:space="preserve">4.4 </t>
    </r>
    <r>
      <rPr>
        <sz val="14"/>
        <rFont val="TH Sarabun New"/>
        <family val="2"/>
      </rPr>
      <t>เป้าประสงค์</t>
    </r>
    <r>
      <rPr>
        <sz val="12"/>
        <rFont val="TH Sarabun New"/>
        <family val="2"/>
      </rPr>
      <t>4.4</t>
    </r>
    <r>
      <rPr>
        <sz val="14"/>
        <rFont val="TH Sarabun New"/>
        <family val="2"/>
      </rPr>
      <t xml:space="preserve"> สารสนเทศฯ</t>
    </r>
  </si>
  <si>
    <r>
      <t xml:space="preserve"> </t>
    </r>
    <r>
      <rPr>
        <sz val="12"/>
        <rFont val="TH Sarabun New"/>
        <family val="2"/>
      </rPr>
      <t>4.5</t>
    </r>
    <r>
      <rPr>
        <sz val="14"/>
        <rFont val="TH Sarabun New"/>
        <family val="2"/>
      </rPr>
      <t xml:space="preserve"> เป้าประสงค์</t>
    </r>
    <r>
      <rPr>
        <sz val="12"/>
        <rFont val="TH Sarabun New"/>
        <family val="2"/>
      </rPr>
      <t>4.5</t>
    </r>
    <r>
      <rPr>
        <sz val="14"/>
        <rFont val="TH Sarabun New"/>
        <family val="2"/>
      </rPr>
      <t xml:space="preserve"> การจัดการความรู้</t>
    </r>
  </si>
  <si>
    <r>
      <t xml:space="preserve"> </t>
    </r>
    <r>
      <rPr>
        <sz val="12"/>
        <rFont val="TH Sarabun New"/>
        <family val="2"/>
      </rPr>
      <t xml:space="preserve">4.6 </t>
    </r>
    <r>
      <rPr>
        <sz val="14"/>
        <rFont val="TH Sarabun New"/>
        <family val="2"/>
      </rPr>
      <t>เป้าประสงค์</t>
    </r>
    <r>
      <rPr>
        <sz val="12"/>
        <rFont val="TH Sarabun New"/>
        <family val="2"/>
      </rPr>
      <t>4.6</t>
    </r>
    <r>
      <rPr>
        <sz val="14"/>
        <rFont val="TH Sarabun New"/>
        <family val="2"/>
      </rPr>
      <t xml:space="preserve"> บริหารการเงินการคลัง</t>
    </r>
  </si>
  <si>
    <r>
      <t>5.</t>
    </r>
    <r>
      <rPr>
        <sz val="7"/>
        <rFont val="TH Sarabun New"/>
        <family val="2"/>
      </rPr>
      <t xml:space="preserve">    </t>
    </r>
    <r>
      <rPr>
        <sz val="14"/>
        <rFont val="TH Sarabun New"/>
        <family val="2"/>
      </rPr>
      <t>รายชื่อทีมยุทธศาสตร์อำเภอ</t>
    </r>
  </si>
  <si>
    <r>
      <t xml:space="preserve">   </t>
    </r>
    <r>
      <rPr>
        <b/>
        <u val="single"/>
        <sz val="14"/>
        <rFont val="TH Sarabun New"/>
        <family val="2"/>
      </rPr>
      <t>โครงการอาหารและผลิตภัณฑ์สุขภาพปลอดภัย</t>
    </r>
  </si>
  <si>
    <r>
      <t xml:space="preserve"> </t>
    </r>
    <r>
      <rPr>
        <b/>
        <u val="single"/>
        <sz val="14"/>
        <rFont val="TH Sarabun New"/>
        <family val="2"/>
      </rPr>
      <t>โครงการโรงพยาบาลอาหารปลอดภัยและโภชนาการ</t>
    </r>
  </si>
  <si>
    <r>
      <t xml:space="preserve">  - </t>
    </r>
    <r>
      <rPr>
        <u val="single"/>
        <sz val="14"/>
        <color indexed="8"/>
        <rFont val="TH Sarabun New"/>
        <family val="2"/>
      </rPr>
      <t>กลุ่มปกติ</t>
    </r>
    <r>
      <rPr>
        <sz val="14"/>
        <color indexed="8"/>
        <rFont val="TH Sarabun New"/>
        <family val="2"/>
      </rPr>
      <t xml:space="preserve"> เข้าขบวนการปรับเปลี่ยนพฤติกรรม (บูรณาการกับ 2.2 และ2.4) </t>
    </r>
  </si>
  <si>
    <r>
      <t xml:space="preserve"> - </t>
    </r>
    <r>
      <rPr>
        <u val="single"/>
        <sz val="14"/>
        <color indexed="8"/>
        <rFont val="TH Sarabun New"/>
        <family val="2"/>
      </rPr>
      <t xml:space="preserve">กลุ่มเสี่ยง </t>
    </r>
    <r>
      <rPr>
        <sz val="14"/>
        <color indexed="8"/>
        <rFont val="TH Sarabun New"/>
        <family val="2"/>
      </rPr>
      <t xml:space="preserve">ก่อนเข้าการปรับเปลี่ยนพฤติกรรมให้ทำ ทะเบียนกลุ่มเสี่ยง/ของเป้า 2.1 </t>
    </r>
  </si>
  <si>
    <r>
      <t xml:space="preserve">          5</t>
    </r>
    <r>
      <rPr>
        <sz val="14"/>
        <rFont val="TH Sarabun New"/>
        <family val="2"/>
      </rPr>
      <t>.1.5 งานทันตกรรม</t>
    </r>
  </si>
  <si>
    <t>ธนภรณื</t>
  </si>
  <si>
    <t>ประเด็นปัญหาที่ .ประชาชนเข้าถึงบริการ</t>
  </si>
  <si>
    <t>ตัวชี้วัดพร้อมค่าเป้าหมาย</t>
  </si>
  <si>
    <t xml:space="preserve">            -เครื่องปริ้นเตอร์เลเซอร์ความละเอียดสูง</t>
  </si>
  <si>
    <t>10.1   ผู้บริหารอำเภอกำกับให้มีการจัดทำสรุปสถานการณ์โรคประจำสัปดาห์</t>
  </si>
  <si>
    <t xml:space="preserve"> 10.2  ผู้บริหารอำเภอกำกับให้มีการส่งรายงานสอบสวนโรคให้ครบถ้วนและทันเวลา</t>
  </si>
  <si>
    <t xml:space="preserve">   4.1   จัดทำคู่มือการควบคุมโรคระดับตำบล เรื่อง วัณโรค  ไข้เลือดออกมือเท้าปาก อาหารเป็นพิษ ความดันโลหิตสูง เบาหวาน อุจจาระร่วง </t>
  </si>
  <si>
    <t xml:space="preserve">ตัวชี้วัดหลัก (KPI) ที่ 3.3 หน่วยงานมีระบบบริหารทรัพยากรบุคคลที่มีประสิทธิภาพ </t>
  </si>
  <si>
    <t>ตัวชี้วัดหลัก(KPI)ที่  2.2 ประชาชนกลุ่มเป้าหมายมีพฤติกรรมดังนี้</t>
  </si>
  <si>
    <t>กลยุทธที่ 4. พัฒนากระบวนการปรับแปลี่ยนพฤติกรรมสุขภาพของประชาชนในพื้นที่</t>
  </si>
  <si>
    <t>ตัวชี้วัดรอง(PI)ที่  2.2.1 ระดับความสำเร็จในการพัฒนาการปรับเปลี่ยนพฤติกรรมสุขภาพของประชาชน</t>
  </si>
  <si>
    <t>โครงการปรับเปลี่ยนพฤติกรรมสุขภาพ ลดเสี่ยง ลดโรค</t>
  </si>
  <si>
    <t>1.สนับสนุนการดำเนินงานปรับเปลี่ยนพฤติกรรมสุขภาพของ</t>
  </si>
  <si>
    <t>กลุ่มเป้าหมายในพื้นที่</t>
  </si>
  <si>
    <t xml:space="preserve">  1.1 จัดตั้งคณะทีมดำเนินงานปรับเปลี่ยนพฤติกรรมสุขภาพ</t>
  </si>
  <si>
    <t>1)มีทีมดำเนินงานปรับเปลี่ยน</t>
  </si>
  <si>
    <t xml:space="preserve">  1.2 พัฒนาศักยภาพบุคลากรดำเนินงานปรับเปลี่ยนพฤติกรรมสุขภาพ</t>
  </si>
  <si>
    <t xml:space="preserve">  1.3 พัฒนาบริการที่เอื้อต่อการปรับเปลี่ยนพฤติกรรมสุขภาพ</t>
  </si>
  <si>
    <t xml:space="preserve">รพ.เมืองปาน/รพ.สต. </t>
  </si>
  <si>
    <t>2) มีคลินิกDPACและคลินิก</t>
  </si>
  <si>
    <t>ต.ค.54-ก.ย.55</t>
  </si>
  <si>
    <t>บริการที่เป็นมิตรกับวัยรุ่น</t>
  </si>
  <si>
    <t xml:space="preserve">   1.4 จัดเวทีนำเสนอผลงานแลกเปลี่ยนเรียนรู้ในเรื่อง</t>
  </si>
  <si>
    <t>การดำเนินงานในกลุ่มวัยรุ่น  กลุ่มผู้สูงอายุ ฯลฯ</t>
  </si>
  <si>
    <t>2.ดำเนินการปรับเปลี่ยนพฤติกรรมสุขภาพตามกลุ่มเป้าหมาย</t>
  </si>
  <si>
    <t>ที่กำหนดโดยใช้กระบวนการปรับพฤติกรรมสุขภาพ 7 ขั้นตอน</t>
  </si>
  <si>
    <t>3) นักเรียนเข้าร่วมกิจกรรม</t>
  </si>
  <si>
    <t>ปรับเปลี่ยนพฤติกรรมสุขภาพ</t>
  </si>
  <si>
    <t xml:space="preserve">               -บริโภคอาหารสุก ลดหวานมันเค็ม เพิ่มผัก </t>
  </si>
  <si>
    <t xml:space="preserve">               -ล้างมือก่อนรับประทานอาหาร</t>
  </si>
  <si>
    <t>4) พฤติกรรมสุขภาพของ</t>
  </si>
  <si>
    <t xml:space="preserve">               -พฤติกรรมสุขภาพอื่นๆตามปัญหาพื้นที่</t>
  </si>
  <si>
    <t>กลุ่มนักเรียนเป้าหมายดีขึ้น</t>
  </si>
  <si>
    <t>จากเดิมอย่างน้อยร้อยละ 10</t>
  </si>
  <si>
    <t>พฤติกรรมสุขภาพที่ต้องการคือ</t>
  </si>
  <si>
    <t xml:space="preserve">               -การจัดการอารมณ์และพัฒนาทักษะชีวิต</t>
  </si>
  <si>
    <t xml:space="preserve">               -ลดละเลิกบุหรี่และเครื่องดื่มที่มีแอลกอฮอล์</t>
  </si>
  <si>
    <t xml:space="preserve">               -มีพฤติกรรมทางเพศที่เหมาะสม</t>
  </si>
  <si>
    <t>5) วัยรุ่นเข้าร่วมกิจกรรม</t>
  </si>
  <si>
    <t>6) พฤติกรรมสุขภาพของ</t>
  </si>
  <si>
    <t>วัยรุ่นกลุ่มเป้าหมายดีขึ้น</t>
  </si>
  <si>
    <t>7) ผู้สูงอายุเข้าร่วมกิจกรรม</t>
  </si>
  <si>
    <t xml:space="preserve">               -การออกกำลังกาย</t>
  </si>
  <si>
    <t>8)  พฤติกรรมสุขภาพของผู้สูงอายุ</t>
  </si>
  <si>
    <t xml:space="preserve">               -การจัดการอารมณ์และสร้างคุณค่าตนเอง</t>
  </si>
  <si>
    <t>กลุ่มเป้าหมายดีขึ้น</t>
  </si>
  <si>
    <t>9) กลุ่มวัยแรงงานเข้าร่วมกิจกรรม</t>
  </si>
  <si>
    <t xml:space="preserve">                อุ่นอาหารถุงก่อนกิน</t>
  </si>
  <si>
    <t>10)  พฤติกรรมสุขภาพของ</t>
  </si>
  <si>
    <t xml:space="preserve">               -การจัดการอารมณ์</t>
  </si>
  <si>
    <t>มีค.55</t>
  </si>
  <si>
    <t>มค.55</t>
  </si>
  <si>
    <t>2.จัดระบบระบาดวิทยาที่ดี</t>
  </si>
  <si>
    <t>จำนวน ..9.. แห่ง</t>
  </si>
  <si>
    <t>จำนวน …9.. แห่ง</t>
  </si>
  <si>
    <t xml:space="preserve">       - ในชุมชนทีมประกอบด้วย อปท. / ผญบ. /อสม. / แม่บ้านแกนนำ/ตัวแทนผู้สูงอายุ</t>
  </si>
  <si>
    <t xml:space="preserve">       - ในโรงเรียนทีมประกอบด้วย ผอ./ ครูอนามย/ ตัวแทนผู้นำนักเรียน /  ตัวแทน กม.ศึกษา</t>
  </si>
  <si>
    <t>ม.ค./มี.ค./มิ.ย./ก.ย.55</t>
  </si>
  <si>
    <t xml:space="preserve">  - เฝ้าระวัง โดยการคัดกรองด้วย2Q ใน รพ. และชุมชน</t>
  </si>
  <si>
    <t>1 ธค.54</t>
  </si>
  <si>
    <t>คณะกรมมการSRRT</t>
  </si>
  <si>
    <t>คณะอนุคณะกรรมการเฝ้าระวังและจัดการโรค</t>
  </si>
  <si>
    <t>ศูนย์ข้อมูล 2 แห่ง</t>
  </si>
  <si>
    <t xml:space="preserve">          -แจ้งเตือนภัยการเกิดโรค และภัยสุขภาพที่สำคัญ</t>
  </si>
  <si>
    <t>ตามสถานการณ์</t>
  </si>
  <si>
    <t>ตค.54-กย.55</t>
  </si>
  <si>
    <t xml:space="preserve">     -มีสารวัตรอาหารในระดับตำบล(บูรณาการ 2.3)</t>
  </si>
  <si>
    <t>คู่มือสอบสวนโรค</t>
  </si>
  <si>
    <t>ทุกเหตุการณ์ตามเกณฑ์</t>
  </si>
  <si>
    <t>ทุกสถานการณ์</t>
  </si>
  <si>
    <t>11165 คน</t>
  </si>
  <si>
    <t>3218 คน</t>
  </si>
  <si>
    <t>ทุกรพ.สต. รพช. 9 แห่ง</t>
  </si>
  <si>
    <t>ผู้ป่วยที่ไม่มีภาวะแทรกซ้อนทุกราย</t>
  </si>
  <si>
    <t>ทะเบียนการส่งต่อผู้ป่วย</t>
  </si>
  <si>
    <t>ตำบลละ 1 ชมรม</t>
  </si>
  <si>
    <t>ผู้ป่วยวัณโรคทุกราย</t>
  </si>
  <si>
    <t>ทุกรายที่เสียชีวิต</t>
  </si>
  <si>
    <t xml:space="preserve"> - จัดเตรียมวัสดุอุปกรณ์พร้อมใช้ </t>
  </si>
  <si>
    <t>ธค. 54</t>
  </si>
  <si>
    <t>สุนันท์สินี</t>
  </si>
  <si>
    <t>1 ตค.54-30 กย 55</t>
  </si>
  <si>
    <t>รพ.สต ทุกแห่ง</t>
  </si>
  <si>
    <t>ชัยวิทย์ ,สุนันท์สินี</t>
  </si>
  <si>
    <t>รพ.สต.ทุกแห่ง</t>
  </si>
  <si>
    <t>วารุณี, ศิริรัตน์ นัดดา</t>
  </si>
  <si>
    <t>รพ.สต. ทุกแห่ง</t>
  </si>
  <si>
    <t>วารุณี</t>
  </si>
  <si>
    <t>นัดดา, ขวัญทอง</t>
  </si>
  <si>
    <t>ศิริรัตน์</t>
  </si>
  <si>
    <t>วารุณี, รพ.สต.</t>
  </si>
  <si>
    <t>ประกิจ</t>
  </si>
  <si>
    <t>ภาวิณี</t>
  </si>
  <si>
    <t>มค.55-มีค.55</t>
  </si>
  <si>
    <t>อัจฉรา</t>
  </si>
  <si>
    <t>จิตติมา</t>
  </si>
  <si>
    <t>ธค.54</t>
  </si>
  <si>
    <t>เมย.55</t>
  </si>
  <si>
    <t>จิตมา</t>
  </si>
  <si>
    <t xml:space="preserve">ธนาภรณ์ </t>
  </si>
  <si>
    <t>อสม. 886 คน</t>
  </si>
  <si>
    <t>กรรณิกา</t>
  </si>
  <si>
    <t>ทวีศักดิ์</t>
  </si>
  <si>
    <t>กรรมการ</t>
  </si>
  <si>
    <t>กรรมการรร. ชุมชน</t>
  </si>
  <si>
    <t>มีกรรมการเข้าอบรมร้อยละ 95</t>
  </si>
  <si>
    <t xml:space="preserve">       - ในเจ้าหน้าที่ รพ.สต. ชุมชน/รพช.</t>
  </si>
  <si>
    <t>รร.ทุ่งกว๋าววิทยาคม</t>
  </si>
  <si>
    <t>รร.ทุ่งอุดม</t>
  </si>
  <si>
    <t>รร.เมืองปานวิทยา</t>
  </si>
  <si>
    <t>รร. เมืองปานพัฒนวิทย์</t>
  </si>
  <si>
    <t>รร.บ้านขอวิทยา</t>
  </si>
  <si>
    <t>ร้อยละ90</t>
  </si>
  <si>
    <t>ตำบลละ 1 กลุ่ม</t>
  </si>
  <si>
    <t>ร้อยละ 70</t>
  </si>
  <si>
    <t xml:space="preserve"> 4.  วัณโรค(TB)</t>
  </si>
  <si>
    <t xml:space="preserve"> 2.HT  / DM / หลอดเลือดสมอง</t>
  </si>
  <si>
    <t>ปีละ 1 ครั้ง</t>
  </si>
  <si>
    <t>ปีละ 12 ครั้ง</t>
  </si>
  <si>
    <t>56 หมู่บ้าน</t>
  </si>
  <si>
    <t xml:space="preserve">ทีมอำเภอ 2 </t>
  </si>
  <si>
    <t xml:space="preserve">           -รวบรวมข้อมูลโรคไม่ติดต่อทุกเดือน โดยใช้โปรแกรม NCD_CM รพ.สต. รพช. สสอ.</t>
  </si>
  <si>
    <t xml:space="preserve">           -ติดตามการบันทึกข้อมูลโรคในโปรแกรม JHCIS ,Hosxp </t>
  </si>
  <si>
    <t xml:space="preserve">           -จัดทำศูนย์ข้อมูลโรค ปรับปรุงและวิเคราะห์ข้อมูล (บูรณาการ ย.3.4)</t>
  </si>
  <si>
    <t>ทุกเหตุการณ์</t>
  </si>
  <si>
    <t xml:space="preserve">           -จัดรายงานสถานการณ์โรคให้กับทีมควบคุมโรคระดับตำบล   </t>
  </si>
  <si>
    <t>ผู้จัดการโรค</t>
  </si>
  <si>
    <t xml:space="preserve">           -รวบรวมข้อมูลโรคเฝ้าระวังโรคติดต่อทุกราย</t>
  </si>
  <si>
    <t xml:space="preserve">         -วางแผนควบคุมโรคและภัยสุขภาพ</t>
  </si>
  <si>
    <t xml:space="preserve">          -กำหนดผู้รับผิดชอบและจัดทำแผน7 โรค</t>
  </si>
  <si>
    <t xml:space="preserve">หมู่บ้านละ 2 คน </t>
  </si>
  <si>
    <t>ทีม SRRT</t>
  </si>
  <si>
    <t xml:space="preserve">           -จัดหาวัสดุอุปกรณ์การออกสอบสวนโรค</t>
  </si>
  <si>
    <t>สัญญา</t>
  </si>
  <si>
    <t xml:space="preserve">          -รวบรวมคู่มือการสอบสวนโรค และแบบสอบสอบสวนโรค</t>
  </si>
  <si>
    <t xml:space="preserve">           -อบรมทีม SRRT เรื่องอาหารเป็นพิษ การวินิจฉัย การตรวจทางห้องปฏิบัติการ การค้นหาสาเหตุ</t>
  </si>
  <si>
    <t xml:space="preserve">           -ตรวจสอบอุปกรณ์ ทุก 2 เดือน</t>
  </si>
  <si>
    <t>ทุกราย</t>
  </si>
  <si>
    <t xml:space="preserve">  -อายุ 15 -34 ปี ที่เสี่ยงในพื้นที่ </t>
  </si>
  <si>
    <t xml:space="preserve"> - อายุ 35 ปี ขึ้นไป</t>
  </si>
  <si>
    <t xml:space="preserve">    -ความดันโลหิตสูง</t>
  </si>
  <si>
    <t xml:space="preserve">    -เบาหวาน</t>
  </si>
  <si>
    <t xml:space="preserve">    -หลอดเลือดสมอง</t>
  </si>
  <si>
    <t>17299 คน</t>
  </si>
  <si>
    <t>เสี่ยงสูงทุกราย  5239   คน</t>
  </si>
  <si>
    <t>เสี่ยงสูงทุกราย 1156   คน</t>
  </si>
  <si>
    <t xml:space="preserve"> - คลินิกปรับเปลี่ยนพฤติกรรม รพช,รพสต</t>
  </si>
  <si>
    <t>ทุกรพ.สต.</t>
  </si>
  <si>
    <t xml:space="preserve"> ตามแนวทาง DPAC</t>
  </si>
  <si>
    <t xml:space="preserve">    - บริการอาหารเช้าให้กับผู้ป่วยทุกราย</t>
  </si>
  <si>
    <t xml:space="preserve"> - ทะเบียนกลุ่มป่วย  JHCIS ,Hosxp</t>
  </si>
  <si>
    <t xml:space="preserve"> - คัดกรองภาวะแทรกซ้อน ปีละ 1 ครั้ง</t>
  </si>
  <si>
    <t xml:space="preserve"> NCD_CM</t>
  </si>
  <si>
    <t xml:space="preserve"> ผู้ป่วยคลินิก</t>
  </si>
  <si>
    <t xml:space="preserve">          -ดูแลแบบ Case manegement</t>
  </si>
  <si>
    <t>รายที่มีปัญหา</t>
  </si>
  <si>
    <t xml:space="preserve">      -ระบาดวิทยาการสอบสวน การควบคุมโรคเฝ้าระวังทางระบาดวิทยา</t>
  </si>
  <si>
    <t xml:space="preserve">      -การเขียนรายงานทางระบาดวิทยา</t>
  </si>
  <si>
    <t xml:space="preserve"> -รพ.สต. 8 แห่ง</t>
  </si>
  <si>
    <t>และวางแผนการดำเนินงานในระดับตำบล บูรณาการประชุมคืนข้อมูล</t>
  </si>
  <si>
    <t xml:space="preserve"> คปสอ.เมืองปาน</t>
  </si>
  <si>
    <t>ทีม PHER</t>
  </si>
  <si>
    <t xml:space="preserve">  นำเสนอผลการทำงาน/ประกวดการทำงานควบคุมโรคระดับตำบล</t>
  </si>
  <si>
    <t xml:space="preserve"> -รพ.สต. 8 แห่งและรพ.</t>
  </si>
  <si>
    <t>(กำหนดประเด็นไว้ในโครงการมหกรรมคุณภาพอำเภอเมืองปาน)</t>
  </si>
  <si>
    <t xml:space="preserve"> 9 เรื่อง / 1 วัน</t>
  </si>
  <si>
    <t xml:space="preserve"> สสอ.เมืองปาน 1 ศูนย์</t>
  </si>
  <si>
    <t xml:space="preserve"> 12  ครั้ง</t>
  </si>
  <si>
    <t>ของทีม SRRT และให้รางวัลผู้ปฏิบัติงานดีเด่น</t>
  </si>
  <si>
    <t>โครงการพัฒนามาตรฐานการให้บริการแพทย์แผนไทย</t>
  </si>
  <si>
    <t>สิตานันท์</t>
  </si>
  <si>
    <t>สิ่งแวดล้อมของศูนย์ส่งเสริมสุขภาพแผนไทย</t>
  </si>
  <si>
    <t>ใน รพ.สต.ร่วมกับคณะกรรมการ รพ.สต.</t>
  </si>
  <si>
    <t>มีค.,สค.55</t>
  </si>
  <si>
    <t>รพ.สต.ป่าเวียง,ทุ่งข่วง,</t>
  </si>
  <si>
    <t>แจ้ซ้อน, ต้นงุ้น</t>
  </si>
  <si>
    <t>รพ.สต.4 แห่ง</t>
  </si>
  <si>
    <t>รพช.และรพ.สต.ทุกแห่ง</t>
  </si>
  <si>
    <t>หญิงมีครรภ์ทุกคน</t>
  </si>
  <si>
    <t>การแพทย์แผนไทย และการแพทย์พื้นบ้าน ตามโครงการสายใยรักแห่งครอบครัว</t>
  </si>
  <si>
    <t xml:space="preserve">   และหญิงหลังคลอด</t>
  </si>
  <si>
    <t xml:space="preserve">    สมุนไพร  การอยู่เดือนไฟ และทับหม้อเกลือ</t>
  </si>
  <si>
    <t>หญิงคลอดในรพ.เมืองปาน</t>
  </si>
  <si>
    <t>กองทุนทันตกรรม</t>
  </si>
  <si>
    <t>1 แห่ง</t>
  </si>
  <si>
    <t>โครงการพัฒนามาตรฐานการบำบัดรักษายาเสพติด</t>
  </si>
  <si>
    <t xml:space="preserve"> รพช. 1 แห่ง</t>
  </si>
  <si>
    <t>ศิรินาค</t>
  </si>
  <si>
    <t>โครงการพัฒนาคุณภาพมาตรฐานห้องปฏิบัติการเพื่อการ</t>
  </si>
  <si>
    <t>ธำรงรักษาระดับคุณภาพและพัฒนาคุณภาพอย่างต่อเนื่อง</t>
  </si>
  <si>
    <t xml:space="preserve"> ตค.54 - กย.55</t>
  </si>
  <si>
    <t>สสจ.</t>
  </si>
  <si>
    <t>คณะกรรมการ</t>
  </si>
  <si>
    <t>ต.ค.54-ม.ค.55</t>
  </si>
  <si>
    <t>งบค่าเสื่อม</t>
  </si>
  <si>
    <t>พัฒนาคุณภาพ ฯ</t>
  </si>
  <si>
    <t>โครงการพัฒนาคุณภาพมาตรฐานบริการทันตกรรม คปสอ.เมืองปาน</t>
  </si>
  <si>
    <t>ต.ค54-ก.ย55</t>
  </si>
  <si>
    <t>ทญ.บุญทิวา</t>
  </si>
  <si>
    <t>งานทันตกรรม</t>
  </si>
  <si>
    <t>งานบริการ</t>
  </si>
  <si>
    <t>ร.พสต 3 แห่งที่มีทันตาภิบาล</t>
  </si>
  <si>
    <t>ต.ค54-ก.ย56</t>
  </si>
  <si>
    <t>รพ.สต.แจ้ซ้อนเหนือ</t>
  </si>
  <si>
    <t>ต.ค54-ก.ย57</t>
  </si>
  <si>
    <t>รพ.สต.ป่าเหว</t>
  </si>
  <si>
    <t>ต.ค54-ก.ย58</t>
  </si>
  <si>
    <t>ต.ค54-ก.ย59</t>
  </si>
  <si>
    <t>ต.ค54-ก.ย60</t>
  </si>
  <si>
    <t>ต.ค54-ก.ย61</t>
  </si>
  <si>
    <t>หญิงมีครภ์ในเขตอ.เมืองปาน</t>
  </si>
  <si>
    <t>ต.ค.54 - ก.ย.55</t>
  </si>
  <si>
    <t>เด็กในคลินิกเด็กดี</t>
  </si>
  <si>
    <t>รพ.สตทุกแห่งในเขต</t>
  </si>
  <si>
    <t>อ.เมืองปาน</t>
  </si>
  <si>
    <t>โครงการพัฒนามาตรฐานPCA รพ.สต.อำเภอเมืองปาน ขั้น 2</t>
  </si>
  <si>
    <t>กรรมการ PCA</t>
  </si>
  <si>
    <t xml:space="preserve">1.พัฒนาโครงสร้างและศักยภาพของคณะทำงาน/ทีมนำ  </t>
  </si>
  <si>
    <t>มีทีม/คณะทำงานระดับอำเภอ 10 คน</t>
  </si>
  <si>
    <t>29ธค.54</t>
  </si>
  <si>
    <t>2. พัฒนาศักยภาพเจ้าหน้าที่  2 ครั้งๆ ละ 2 รุ่น  เพื่อถ่ายทอดความรู้</t>
  </si>
  <si>
    <t>จนท.รพ.สต.ทุกคน แบ่ง 2 รุ่น</t>
  </si>
  <si>
    <t>12มค.54และ</t>
  </si>
  <si>
    <t xml:space="preserve">ประจักษ์ </t>
  </si>
  <si>
    <t xml:space="preserve">  ให้แก่เจ้าหน้าที่โดยทั่วถึง โดยเชิญวิทยากรผู้เชี่ยวชาญ</t>
  </si>
  <si>
    <t>16มค.54</t>
  </si>
  <si>
    <t xml:space="preserve">3. จัดกระบวนการพัฒนา PCA    </t>
  </si>
  <si>
    <t xml:space="preserve">   3.1 ทบทวนแบบประเมินตนเอง(ใช้แบบฟอร์มของ สสจ.)  </t>
  </si>
  <si>
    <t>รพ.สต.8 แห่ง</t>
  </si>
  <si>
    <t xml:space="preserve">   3.2 วิเคราะห์ส่วนขาด   </t>
  </si>
  <si>
    <t xml:space="preserve">   3.3 จัดทำแผน  พัฒนาส่วนขาด  </t>
  </si>
  <si>
    <t xml:space="preserve">   3.4 รพ.สต.พัฒนาตามส่วนขาดด้านวิชาการ ด้านบริหาร ด้านบริการ</t>
  </si>
  <si>
    <t>ม.ค.54-พ.ค.54</t>
  </si>
  <si>
    <t xml:space="preserve">     3.4.1ประชุมอบรมเชิงปฏิบัติการจนท.ในรพ.สตและผู้เกี่ยวข้อง</t>
  </si>
  <si>
    <t xml:space="preserve">    3.4.2 จัดทำคู่มือการให้บริการทางห้องปฏิบัติในรพ.สต.และผู้เกี่ยวข้อง</t>
  </si>
  <si>
    <t xml:space="preserve">   3.5 นิเทศติดตามโดยทีมนำ บูรณาการร่วมการนิเทศงาน CBL</t>
  </si>
  <si>
    <t>ก.พ.54-ก.ค.54</t>
  </si>
  <si>
    <t>CBL</t>
  </si>
  <si>
    <t xml:space="preserve">   3.6 รับการประเมินจาก สสจ. </t>
  </si>
  <si>
    <t xml:space="preserve">4.  ควบคุม กำกับ  ติดตามประเมินผล  โดยการ   ประชุม 4 ครั้ง   </t>
  </si>
  <si>
    <t>กพ.54</t>
  </si>
  <si>
    <t xml:space="preserve">  ครั้งที่ 1: นำเสนอผลการดำเนินงานในปี 2554   หมวด P หมวด 3,6.1 6.2  </t>
  </si>
  <si>
    <t xml:space="preserve">  ครั้งที่ 2: นำเสนอผลการดำเนินงาน 7 หมวด (โดยมีทีมวิพากย์จาก สสจ.)         </t>
  </si>
  <si>
    <t>พค. 54</t>
  </si>
  <si>
    <t xml:space="preserve">  นำผลการวิพากษ์ไปแก้ไขในพื้นที่</t>
  </si>
  <si>
    <t xml:space="preserve">  ครั้งที่ 3: นำเสนอปัญหาอุปสรรคการดำเนินงานการพัฒนา PCA เพื่อร่วมแก้ไข</t>
  </si>
  <si>
    <t xml:space="preserve">  ครั้งที่ 4: นำเสนอผลการดำเนินงาน ก่อนเข้ารับการประเมินจากทีม สสจ.   </t>
  </si>
  <si>
    <t>กค.54</t>
  </si>
  <si>
    <t xml:space="preserve">5. คณะทำงาน ทีมนำติดตามที่สถานบริการแห่งละ  1 ครั้ง </t>
  </si>
  <si>
    <t>ประเด็นยุทธศาสตร์ที 1: การจัดระบบบริการสุขภาพที่มีคุณภาพ</t>
  </si>
  <si>
    <t>เป้าประสงค์ที่ 1.2     ประชาชนพึงพอใจต่อคุณภาพบริการสุขภาพ</t>
  </si>
  <si>
    <t>ตัวชี้วัดหลัก (KPI) ที่ 1. ร้อยละความพึงพอใจของผู้ให้บริการ 80 %</t>
  </si>
  <si>
    <t>กลยุทธที่ 2. พัฒนาระบบการรับรู้ความต้องการและสนองตอบความต้องการของผู้ให้และผู้รับบริการทุกระดับ</t>
  </si>
  <si>
    <t>โครงการ พัฒนาระบบการรับรู้ความต้องการและสนองตอบความต้องการของผู้ให้และผู้รับบริการทุกระดับ</t>
  </si>
  <si>
    <t>1.แต่งตั้งคณะกรรมการพัฒนาระบบการรับรู้ความต้องการ</t>
  </si>
  <si>
    <t>รพ.และ สสอ.</t>
  </si>
  <si>
    <t>และสนองตอบความต้องการของผู้ให้และผู้รับบริการ</t>
  </si>
  <si>
    <t xml:space="preserve">2.จัดระบบประเมินการรับรู้ความต้องการของผู้ให้และผู้รับบริการ </t>
  </si>
  <si>
    <t>คณะกรรมการพัฒนา</t>
  </si>
  <si>
    <t>ระบบการรับรู้ฯ</t>
  </si>
  <si>
    <t>2.1 จัดตั้งทีมเชื่อมประสานการบริการรพ.เมืองปาน</t>
  </si>
  <si>
    <t>2.2 .ทีมเชื่อมประสานการบริการรพ.เมืองปาน ออกประชุมชี้แจงการบริการ</t>
  </si>
  <si>
    <t>หมู่บ้านตำบลเมืองปาน 9 หมู่บ้าน</t>
  </si>
  <si>
    <t>และรับฟังความต้องการของผู้รับบริการ ในพื้นที่รับผิดชอบ หมู่บ้านละ 1 วัน</t>
  </si>
  <si>
    <t>2.3 ออกหน่วยบริการสุขภาพและรับฟังความต้องการผู้รับบริการพื้นที่สูง</t>
  </si>
  <si>
    <t>2 หมู่บ้าน แม่ต๋อม,ปางต้นหนุน</t>
  </si>
  <si>
    <t>12-13ม.ค.55</t>
  </si>
  <si>
    <t>จนท.จำนวน 25 คน</t>
  </si>
  <si>
    <t>26-27 ม.ค.55</t>
  </si>
  <si>
    <t>3.จัดทำแผน ดำเนินการสนองตอบความต้องการฯ</t>
  </si>
  <si>
    <t>คณะกรรมการพัฒนาฯ</t>
  </si>
  <si>
    <t>3.1 ข้าวต้มเบาหวาน (ตามแผนใน ย.2)</t>
  </si>
  <si>
    <t xml:space="preserve"> -ผู้ป่วยโรคเรื้อรังใน</t>
  </si>
  <si>
    <t>ใน ย.2</t>
  </si>
  <si>
    <t>คลิกนิกDM,HT,COPD</t>
  </si>
  <si>
    <t>กรรณิการ์</t>
  </si>
  <si>
    <t>3.2 ตอบสนองความต้องการของผู้รับบริการ ในประเด็นที่เคย</t>
  </si>
  <si>
    <t>สำรวจพบในปี 2554</t>
  </si>
  <si>
    <t xml:space="preserve">  3.2.1 กิจกรรม "พี่ชี้แนะน้อง" และ "เล่าสู่กันฟัง" เพื่อพัฒนา</t>
  </si>
  <si>
    <t>ผู้ให้บริการทุกคน</t>
  </si>
  <si>
    <t>พฤติกรรมบริการของผู้ให้บริการ</t>
  </si>
  <si>
    <t>บริการลดลงจากปีก่อน 10 %</t>
  </si>
  <si>
    <t xml:space="preserve">  3.2.2 พัฒนาพฤติกรรมบริการ คุณธรรมและจริยธรรม</t>
  </si>
  <si>
    <t>(ตามแผนใน ย.3)</t>
  </si>
  <si>
    <t xml:space="preserve">  3.2.3 แยกสถานที่คลินิกผู้ป่วย COPD ออกจากคลินิก DM,HT </t>
  </si>
  <si>
    <t>ผู้ป่วย COPD</t>
  </si>
  <si>
    <t>ทีม COPD</t>
  </si>
  <si>
    <t xml:space="preserve">  3.2.4 สร้างทางเดินสำหรับประเมินสมรรถภาพปอดของผู้ป่วย </t>
  </si>
  <si>
    <t>ผู้ป่วย COPD จำนวน 200 คน</t>
  </si>
  <si>
    <t xml:space="preserve">3.3 ตอบสนองการรับรู้ความต้องการของผู้รับบริการเชิงรุก(ในข้อ2) </t>
  </si>
  <si>
    <t xml:space="preserve">ผู้รับบริการในชุมชน </t>
  </si>
  <si>
    <t>กพ.-กย.55</t>
  </si>
  <si>
    <t>ต.เมืองปาน 9 หมู่บ้าน</t>
  </si>
  <si>
    <t>งานประกันสุขภาพ</t>
  </si>
  <si>
    <t>9.คุณภาพการบันทึกทางการพยาบาล &gt;80%</t>
  </si>
  <si>
    <t>5.พัฒนาระบบส่งต่อ</t>
  </si>
  <si>
    <t>10.นิเทศหน่วยงาน =  2 ครั้ง / ปี</t>
  </si>
  <si>
    <t>จิตติมา/สุพัตรา,วาสนา,ปาริชาติ</t>
  </si>
  <si>
    <t>งานพัฒนาระบบบริการพยาบาลผู้ป่วยนอก</t>
  </si>
  <si>
    <t xml:space="preserve">1.เพิ่มประสิทธิภาพการคัดกรองจุดประชาสัมพันธ์แผนก </t>
  </si>
  <si>
    <t>ผู้ป่วยนอกโรงพยาบาลเมืองปาน</t>
  </si>
  <si>
    <t xml:space="preserve">     -ประชุมทีมผู้ให้บริการงาน OPDเพื่อเตรียมงาน/แบ่งหน้าที่</t>
  </si>
  <si>
    <t>1.ผู้มารับบริการได้รับการส่งตรวจถูกต้อง ตามประเภท ความรุนแรงของอาการ 100%</t>
  </si>
  <si>
    <t>สุพัตรา</t>
  </si>
  <si>
    <t xml:space="preserve">     -กำหนดแบบฟอร์มในการจัดเก็บข้อมูล</t>
  </si>
  <si>
    <t>2.ผู้มารับบริการไม่เกิดภาวะแทรกซ้อนเฉียบพลันที่ป้องกันได้ 100 %</t>
  </si>
  <si>
    <t xml:space="preserve"> กย.54</t>
  </si>
  <si>
    <t xml:space="preserve"> -ประสานกับผู้เกี่ยวข้องER,คลินิกพิเศษ,ทันตกรรม,กลุ่มงานเวช </t>
  </si>
  <si>
    <t>3.ผู้มารับบริการความพึงพอใจต่อระบบบริการที่จุดประชาสัมพันธ์ &gt; 80 %</t>
  </si>
  <si>
    <t xml:space="preserve">    -สุ่มเก็บ 5 %ของผู้มารับบริการจากจุดประชาสัมพันธ์ทุกวัน  </t>
  </si>
  <si>
    <t xml:space="preserve">ผู้ป่วยนอก/5-10คน/วัน </t>
  </si>
  <si>
    <t>1กพ.-31สค.55</t>
  </si>
  <si>
    <t xml:space="preserve">    -รวบรวมอุบัติการณ์/ความเสี่ยงเกี่ยวกับภาวะแทรกซ้อน</t>
  </si>
  <si>
    <t>ที่ป้องกันได้ระหว่างรอตรวจ</t>
  </si>
  <si>
    <t>2.การลดระยะเวลาการรอคอยในแผนกผู้ป่วยนอก</t>
  </si>
  <si>
    <t xml:space="preserve">4.ระยะเวลาการรอคอยในแผนกผู้ป่วยนอกไม่เกิน 60   นาที  </t>
  </si>
  <si>
    <t xml:space="preserve">5.ไม่มีข้อร้องเรียนเรื่อง การรอนาน </t>
  </si>
  <si>
    <t>โครงการพัฒนาคลินิกบริการดูแลผู้ป่วยโรคCOPD/Asthma</t>
  </si>
  <si>
    <t>1.พัฒนาระบบบริการด่านหน้า</t>
  </si>
  <si>
    <t xml:space="preserve">1.1ปรับปรุงสถานที่ให้บริการ </t>
  </si>
  <si>
    <t>1.2จัดหาสิ่งอำนวยความสะดวกแก่ผู้รับบริการให้</t>
  </si>
  <si>
    <t>พอเพียง โดยดำเนินงานตามแผน</t>
  </si>
  <si>
    <t>2.พัฒนาคลินิกบริการเฉพาะโรค</t>
  </si>
  <si>
    <t>2.1กิจกรรมคลินิก  COPD/Asthma</t>
  </si>
  <si>
    <t>ผู้ป่วยCOPD</t>
  </si>
  <si>
    <t xml:space="preserve"> - ผู้ป่วยมีความรู้การดูแล</t>
  </si>
  <si>
    <t>ตค.54-</t>
  </si>
  <si>
    <t>ทีมCOPD/</t>
  </si>
  <si>
    <t>2.1.1กิจกรรมสุขศึกษายามเช้า</t>
  </si>
  <si>
    <t>Asthma</t>
  </si>
  <si>
    <t>สุขภาพ &gt;80%</t>
  </si>
  <si>
    <t>2.1.2Self heap group ในคลินิกตามโครงการ</t>
  </si>
  <si>
    <t xml:space="preserve"> -ผู้ป่วยที่ใช้ยาพ่นได้รับการ</t>
  </si>
  <si>
    <t>ปรับเปลี่ยนพฤติกรรม โดยใช้กิจกรรมกลุ่ม</t>
  </si>
  <si>
    <t>สอนการใช้ยาพ่นอย่าง</t>
  </si>
  <si>
    <t xml:space="preserve"> - ความรู้เรื่องโรค/โรคแทรกซ้อน</t>
  </si>
  <si>
    <t>ถูกต้อง&gt;80%</t>
  </si>
  <si>
    <t xml:space="preserve"> -ฟื้นฟูสมรรถภาพปอด</t>
  </si>
  <si>
    <t xml:space="preserve"> -ผู้ป่วยมีความสามารถในการ</t>
  </si>
  <si>
    <t xml:space="preserve"> -โภชนาการ</t>
  </si>
  <si>
    <t>ฟื้นฟูสมรรถภาพปอดได้อย่าง</t>
  </si>
  <si>
    <t xml:space="preserve"> -ความรู้ทักษะการใช้ยาพ่นขยายหลอดลม</t>
  </si>
  <si>
    <t xml:space="preserve"> -ให้คำปรึกษาการเลิกสูบ</t>
  </si>
  <si>
    <t>บุหรี่ &gt;80%</t>
  </si>
  <si>
    <t>2.1.3การคัดกรองพฤติกรรมเสี่ยง2Q ,2A, TB</t>
  </si>
  <si>
    <t>2.1.4การประเมินสมรรถภาพปอดโดยใช้</t>
  </si>
  <si>
    <t>2Q2A TB &gt; 80%</t>
  </si>
  <si>
    <t>6 minutes walk test(COPD)</t>
  </si>
  <si>
    <t xml:space="preserve"> -ผู้ป่วยได้รับการตรวจ</t>
  </si>
  <si>
    <t>Peak Flow Meter(Asthma)</t>
  </si>
  <si>
    <t>สมรรถภาพปอดตาม</t>
  </si>
  <si>
    <t>2.1.5การบันทึกตามโปรแกรมCOPD/Asthma</t>
  </si>
  <si>
    <t>เกณฑ์&gt; 80%</t>
  </si>
  <si>
    <t>(ตามเกณฑ์สปสช.)</t>
  </si>
  <si>
    <t xml:space="preserve"> -มีการลงทะเบียนผู้ป่วย</t>
  </si>
  <si>
    <t>3.ให้บริการผู้ป่วยที่มีปัญหาซับซ้อนแบบ</t>
  </si>
  <si>
    <t xml:space="preserve"> -ผู้ป่วย COPD AE</t>
  </si>
  <si>
    <t>ทีมHHC/</t>
  </si>
  <si>
    <t>Case management</t>
  </si>
  <si>
    <t xml:space="preserve"> readmit</t>
  </si>
  <si>
    <t>COPD/</t>
  </si>
  <si>
    <t xml:space="preserve">  -ประเมินคุณภาพชีวิต</t>
  </si>
  <si>
    <t>4.ระบบการจัดการข้อมูล ในผู้ป่วยรายใหม่ วิเคราะห์</t>
  </si>
  <si>
    <t>ทีม NCD</t>
  </si>
  <si>
    <t xml:space="preserve"> -มีการประชุมทีมอย่างต่อ</t>
  </si>
  <si>
    <t>ปริชาติ</t>
  </si>
  <si>
    <t>ข้อมูลและแลกเปลี่ยนข้อมูล ระหว่าง รพ.กับ</t>
  </si>
  <si>
    <t>เนื่อง</t>
  </si>
  <si>
    <t>และทีม</t>
  </si>
  <si>
    <t>รพ.สต.ทุก 3 เดือน</t>
  </si>
  <si>
    <t>งานเยี่ยมบ้าน</t>
  </si>
  <si>
    <t>โครงการการดูแลผู้ป่วยเรื้อรังที่บ้านแบบองค์รวม</t>
  </si>
  <si>
    <t>ผู้ป่วย DM,HT,COPD</t>
  </si>
  <si>
    <t>รพ.</t>
  </si>
  <si>
    <t>นางปริชาติ  บริรักษ์</t>
  </si>
  <si>
    <t>และทีมHHC</t>
  </si>
  <si>
    <t>งานสุขภาพจิต</t>
  </si>
  <si>
    <t xml:space="preserve">      -การคัดกรองภาวะซึมเศร้า</t>
  </si>
  <si>
    <t>ผู้ป่วยนอกอายุ &gt; 15 ปี</t>
  </si>
  <si>
    <t xml:space="preserve"> - </t>
  </si>
  <si>
    <t xml:space="preserve">งานระบบบริหารทรัพยากรบุคคลที่มีประสิทธิภาพ </t>
  </si>
  <si>
    <t xml:space="preserve">ตัวชี้วัดรอง (PI) ที่.3.3.1  ระดับความสำเร็จของการพัฒนาระบบบริหารทรัพยากรบุคคล </t>
  </si>
  <si>
    <t xml:space="preserve">                      4.มีระบบการบริหารจัดการด้านการเรียกเก็บตามจ่ายอย่างมีประสิทธิภาพ</t>
  </si>
  <si>
    <t>โครงการสร้างเสริมศักยภาพเจ้าหน้าที่สาธารณสุขในการดำเนินงานตามแนวทาง3อ2ส</t>
  </si>
  <si>
    <t>2.1.อบรมจำนวน 2 รุ่นๆละ 2วัน 1คืน จำนวนรุ่นละ 70 คนดังนี้</t>
  </si>
  <si>
    <t>ม..ค.-ก.พ.55</t>
  </si>
  <si>
    <t xml:space="preserve">-วันที่ 1  การดำเนินงานนโยบาย การส่งเสริมการออกกำลังกาย </t>
  </si>
  <si>
    <t>140 คน</t>
  </si>
  <si>
    <t>-การออกกำลังกายมีผลต่อสุขภาพอย่างไร</t>
  </si>
  <si>
    <t>-วิธีการออกกำลังกายที่เหมาะสมแต่ละวัย</t>
  </si>
  <si>
    <t>รพ./สอ.</t>
  </si>
  <si>
    <t>-การออกกำลังกายในรูปแบบการเต้นแอโรบิค ,การรำไม้พลองป้าบุญมี</t>
  </si>
  <si>
    <t>- วันที่ 2 การดำเนินการนโยบาย อาหารปลอดภัย</t>
  </si>
  <si>
    <t>จนท.สธ</t>
  </si>
  <si>
    <t>สอ.</t>
  </si>
  <si>
    <t xml:space="preserve"> 2. 2.อบรมจำนวน 2 วันๆวันละ 1 รุ่นๆละ 70 คน การดำเนินงานสุขภาพจิตละการควบคุมโรค</t>
  </si>
  <si>
    <t>ต.ค.-ก.ย.55</t>
  </si>
  <si>
    <t>โครงการตรวจประเมิน และจัดการความเสี่ยงด้านสุขภาพ ความปลอดภัย</t>
  </si>
  <si>
    <t>และสิ่งแวดล้อมในการทำงานของบุคลากรในโรงพยาบาลเมืองปาน</t>
  </si>
  <si>
    <t>1.อบรมความรู้ด้านความปลอดภัยและประเมิน จัดการและติดตามแก้ไขความ</t>
  </si>
  <si>
    <t>60 คน</t>
  </si>
  <si>
    <t>มีผู้เข้าร่วมประชุมร้อยละ100</t>
  </si>
  <si>
    <t>พค-กค.55</t>
  </si>
  <si>
    <t xml:space="preserve">เสี่ยงด้านสุขภาพ </t>
  </si>
  <si>
    <t>2.ตรวจสุขภาพประจำปีบุคลากร</t>
  </si>
  <si>
    <t>มีผู้ตรวจสุขภาพร้อยละ100</t>
  </si>
  <si>
    <t>มีค-กค55</t>
  </si>
  <si>
    <t>3.ฉีดวัคซีนไวรัสตับอักเสบบีในบุคลากรกลุ่มเสี่ยง</t>
  </si>
  <si>
    <t>มีผู้ฉีดวัคซีนตับอักเสบบีร้อยละ100</t>
  </si>
  <si>
    <t>4.สำรวจความเสี่ยงและประเมินความเสี่ยงในการทำงาน</t>
  </si>
  <si>
    <t>มีผลการตรวจ และประเมินความเสี่ยงในการทำงาน</t>
  </si>
  <si>
    <t>พค-สค</t>
  </si>
  <si>
    <t>5.ตรวจสมรรถภาพร่างกายและให้ความรู้เรื่องการออกกำลังกาย</t>
  </si>
  <si>
    <t>มีผู้ตรวจสมรรถภาพร่างกายมากกว่าร้อยละ80</t>
  </si>
  <si>
    <t>งานประกันสุขภาพถ้วนหน้า</t>
  </si>
  <si>
    <t>ตัวชี้วัดและค่าเป้าหมาย 1.ความครอบคลุมการมีสิทธิหลักประกันสุขภาพถ้วนหน้า   &gt; ร้อยละ 99</t>
  </si>
  <si>
    <t>2.1 ประชาชนป่วยและตายด้วยโรคที่สำคัญลดลง</t>
  </si>
  <si>
    <t>2.2 ประชาชนมีพฤติกรรมสุขภาพที่เหมาะสม</t>
  </si>
  <si>
    <t>2.4 ส่งเสริมสนับสนุนการจัด การปัญหาสุขภาพโดยภาคีเครือข่ายระดับตำบล</t>
  </si>
  <si>
    <t>2.3   ประชาชนได้รับความคุ้มครองในการบริโภคอาหารและผลิตภัณฑ์สุขภาพที่ปลอดภัย</t>
  </si>
  <si>
    <t>อำเภอเมืองปาน   จังหวัดลำปาง</t>
  </si>
  <si>
    <t>pp</t>
  </si>
  <si>
    <t>3 การบริหารจัดการด้านสุขภาพ แบบมุ่งเน้นผลสัมฤทธิ์</t>
  </si>
  <si>
    <t>3.1 หน่วยงานมีการขับเคลื่อนการดำเนินงานตามแผนยุทธศาสตร์และนโยบายอย่างมีประสิทธิภาพ</t>
  </si>
  <si>
    <t>3.2 หน่วยงานมีระบบควบคุมภายในและบริหารจัดการความเสี่ยงตามหลักธรรมาภิบาลขับเคลื่อนการดำเนินงานตามแผนยุทธศาสตร์และนโยบายอย่างมีประสิทธิภาพ</t>
  </si>
  <si>
    <t xml:space="preserve">3.3 หน่วยงานมีระบบบริหารทรัพยากรบุคคลที่มีประสิทธิภาพ </t>
  </si>
  <si>
    <t xml:space="preserve"> 3.4 หน่วยงานมีระบบสารสนเทศเพื่อการจัดการสำหรับผู้บริหาร</t>
  </si>
  <si>
    <t>3.5 องค์กรมีการจัดการความรู้ที่มีประสิทธิภาพ</t>
  </si>
  <si>
    <t>3.6 หน่วยงานมีระบบบริหารการเงินการคลังที่มีประสิทธิภาพ</t>
  </si>
  <si>
    <t>1.การจัดระบบบริการสุขภาพที่มีคุณภาพ</t>
  </si>
  <si>
    <t>2 การส่งเสริมสุขภาพ ป้องกันโรค และคุ้มครองผู้บริโภคการมีส่วนร่วมของภาคีเครือข่าย</t>
  </si>
  <si>
    <t>รวม</t>
  </si>
  <si>
    <t>uc รพ.สต.</t>
  </si>
  <si>
    <t>ฝ่ายทันตฯ</t>
  </si>
  <si>
    <t>อาทิตยา</t>
  </si>
  <si>
    <t>รพ.สต.แจ้ซ้อน</t>
  </si>
  <si>
    <t>ยาเสพติด</t>
  </si>
  <si>
    <t>เบาหวาน</t>
  </si>
  <si>
    <t>แผนปฏิบัติการและงบประมาณตามแผนแก้ไขปัญหาสาธารณสุข  อำเภอเมืองปาน  ประจำปีงบประมาณ 2555</t>
  </si>
  <si>
    <t xml:space="preserve"> เป้าหมาย</t>
  </si>
  <si>
    <t>โครงการออกหน่วยทันตกรรมในพื้นที่สูง อ.เมืองปาน</t>
  </si>
  <si>
    <t>บ้านป่าเหมี้ยง</t>
  </si>
  <si>
    <t xml:space="preserve"> - ประชาชนมีการเข้าถึง</t>
  </si>
  <si>
    <t>บ้านแม่แจ๋ม</t>
  </si>
  <si>
    <t>บริการอย่างน้อยร้อยละ 20</t>
  </si>
  <si>
    <t xml:space="preserve"> - เด็กนักเรียนได้รับบริการ</t>
  </si>
  <si>
    <t>ทันตกรรมร้อยละ 80</t>
  </si>
  <si>
    <t>โครงการส่งเสริมป้องกันโรคและคุ้มครองผู้บริโภคในสถานศึกษา</t>
  </si>
  <si>
    <t xml:space="preserve"> 4 โรง</t>
  </si>
  <si>
    <t>เด็กนักเรียนใน รร.</t>
  </si>
  <si>
    <t>เป้าหมายมีความรู้เกี่ยวกับ</t>
  </si>
  <si>
    <t>การเลือกรับประทาน</t>
  </si>
  <si>
    <t>อาหารที่ถูกต้อง</t>
  </si>
  <si>
    <t>โครงการเครื่อข่ายศูนย์เด็ก ต.แจ้ซ้อน ลด หวาน มัน เค็มโดยชุมชน</t>
  </si>
  <si>
    <t>ศูนย์เด็ก</t>
  </si>
  <si>
    <t>ศูนย์เด็กแจ้ซ้อน</t>
  </si>
  <si>
    <t>มีส่วนร่วม</t>
  </si>
  <si>
    <t>โครงการเด็กฟันสวยรอยยิ้มสดใส</t>
  </si>
  <si>
    <t xml:space="preserve"> 1โรง</t>
  </si>
  <si>
    <t>กลุ่มเป้าหมายมีการ</t>
  </si>
  <si>
    <t>อนุบาลเมืองปาน</t>
  </si>
  <si>
    <t>แปรงฟันหลังอาหาร 100%</t>
  </si>
  <si>
    <t xml:space="preserve"> โครงการพัฒนาเครือข่ายผู้สูงอายุ ต.เมืองปาน</t>
  </si>
  <si>
    <t>1 ชมรม</t>
  </si>
  <si>
    <t>กองทุนทันตกรรม+ระดับจังหวัด</t>
  </si>
  <si>
    <t>โครงการผู้สูงอายุ อ.เมืองปาน</t>
  </si>
  <si>
    <t xml:space="preserve"> 2 ชมรมแจ้ซ้อนเหนือ ,ศรีดอนมูล</t>
  </si>
  <si>
    <t>โครงการหมู่บ้าน ลดหวาน มัน เค็ม</t>
  </si>
  <si>
    <t>ประชาชน 6 หมู่</t>
  </si>
  <si>
    <t xml:space="preserve">มีนโยบายลด หวานมัน </t>
  </si>
  <si>
    <t>ม.ค.- สค.55</t>
  </si>
  <si>
    <t>ในเขต ต.เมืองปาน</t>
  </si>
  <si>
    <t>เค็ม ในหมู่บ้าน</t>
  </si>
  <si>
    <t>แผนปฏิบัติการและงบประมาณตามแผนแก้ไขปัญหาสาธารณสุขจังหวัดลำปาง ประจำปี 2555</t>
  </si>
  <si>
    <t>ประเด็นปัญหาที่.อนามัยแม่และเด็ก</t>
  </si>
  <si>
    <t>โครงการสานใจ  สายใยรัก</t>
  </si>
  <si>
    <t>หญิงตั้งครรภ์,อสม.</t>
  </si>
  <si>
    <t>uc รพสต.</t>
  </si>
  <si>
    <t>แผนปฏิบัติการและงบประมาณตามแผนแก้ไขปัญหาสาธารณสุขจังหวัดลำปาง  ประจำปี 2555</t>
  </si>
  <si>
    <t>หน่วยงาน งานยาเสพติด รพ.เมืองปาน อ.เมืองปาน จ.ลำปาง</t>
  </si>
  <si>
    <t>ประเด็นปัญหา</t>
  </si>
  <si>
    <t xml:space="preserve"> 1.ผู้ติดสุราที่ผ่านการคัดกรองเข้ารับการบำบัดรักษาร้อยละ 17 </t>
  </si>
  <si>
    <t>2.อัตราผู้ป่วยเบาหวานใหม่ไม่เกินร้อยละ 4</t>
  </si>
  <si>
    <t>ตัวชี้วัดพร้อมค่าเป้าหมาย.</t>
  </si>
  <si>
    <t>ร้อยละ 50 ของผู้ติดสุราเข้ารับการบำบัดและไม่กลับไปดื่มซ้ำ</t>
  </si>
  <si>
    <t>อัตราการฆ่าตัวตายสำเร็จจากการติดสุรา=0</t>
  </si>
  <si>
    <t>โครงการป้องกันและแก้ไขปัญหาการดื่มสุรา</t>
  </si>
  <si>
    <t>ผู้ติดสุรา</t>
  </si>
  <si>
    <t>ร้อยละ 50 ของผู้ติดสุราเข้ารับการบำ</t>
  </si>
  <si>
    <t>อำเภอเมืองปาน จังหวัดลำปาง</t>
  </si>
  <si>
    <t>บัดและไม่กลับไปดื่มซ้ำ</t>
  </si>
  <si>
    <t>โครงการติดตามการใช้โปรแกรมปรับเปลี่ยนพฤติกรรมในผู้ป่วยกลุ่มเสี่ยงเบาหวาน</t>
  </si>
  <si>
    <t>ผู้ป่วยกลุ่มเสี่ยงเบาหวานได้เข้าร่วมโปรแกรมปรับเปลี่ยนพฤติกรรมร้อยละ100</t>
  </si>
  <si>
    <t>รพ.สต.ป่าเวียง</t>
  </si>
  <si>
    <t xml:space="preserve"> - ระบบส่งต่อดูแลที่ รพสต.</t>
  </si>
  <si>
    <t xml:space="preserve"> - รักษาตามมาตรฐาน (CPG)</t>
  </si>
  <si>
    <t xml:space="preserve"> - การดูแลผู้ป่วยเรื้อรังที่บ้าน ชุมชน(บรูณาการ 2.4  )</t>
  </si>
  <si>
    <t xml:space="preserve"> 3. มะเร็ง</t>
  </si>
  <si>
    <t xml:space="preserve"> - คัดกรองความเสี่ยง ตรวจอุจจาระ หาไข่พยาธิ</t>
  </si>
  <si>
    <t xml:space="preserve"> - เอกเรย์ปอด ผู้มีสิทธิ ข้าราชการ/ อปท/รัฐวิสาหกิจ ฯลฯ</t>
  </si>
  <si>
    <t xml:space="preserve"> - จัดทำทะเบียน กลุ่มเสี่ยง กลุ่มป่วย ตาย ตามมรณะบัตร</t>
  </si>
  <si>
    <t xml:space="preserve"> - สื่อสารความเสี่ยง เรื่องของอาหารดิบ(บูรณาการ2.2.) อาหารปิ้งย่าง(บูรณาการ2.3 )บุหรี่ /แอลกอฮอร์(งดเหล้าในงานบุญ)(บูรณาการ2.4)  คลินิก อดบุหรี่คืนข้อมูลการป่วย การตายให้พื้นที่</t>
  </si>
  <si>
    <t xml:space="preserve"> -  คัดกรองกลุ่มเสี่ยง</t>
  </si>
  <si>
    <t xml:space="preserve"> - วิเคราะห์กลุ่มเสี่ยงที่จะเน้นหนัก 8 กลุ่มเสี่ยง(บูรณาการ2.4)</t>
  </si>
  <si>
    <t>(4)ผู้ต้องขัง</t>
  </si>
  <si>
    <t>(5)เจ้าหน้าที่สาธารณสุข</t>
  </si>
  <si>
    <t>(6)ผู้สุงอายุ</t>
  </si>
  <si>
    <t>(7)แรงงานต่างด้าว</t>
  </si>
  <si>
    <t>(8)ผู้มีอาการสงสัย</t>
  </si>
  <si>
    <t>เกิดโรค</t>
  </si>
  <si>
    <t xml:space="preserve"> - death case conference</t>
  </si>
  <si>
    <t>5.PHER</t>
  </si>
  <si>
    <t>ก่อนเกิดเหตุการณ์ -มีการเตรียมความพร้อม</t>
  </si>
  <si>
    <t>ขณะเกิดเหตุการณ์- การเผชิญปัญหา</t>
  </si>
  <si>
    <t>หลังเกิดเหตุการณ์- มีการฟื้นฟูสภาพ</t>
  </si>
  <si>
    <t>เป้าประสงค์ที่ 2.2 ประชาชนมีพฤติกรรมสุขภาพที่เหมาะสม</t>
  </si>
  <si>
    <t>5.5 ส่งเสริมให้มีจุดจำหน่ายผักปลอด</t>
  </si>
  <si>
    <t>รพ.เมืองปาน</t>
  </si>
  <si>
    <t>มีค-กย 55</t>
  </si>
  <si>
    <t>สารพิษในโรงพยาบาลอย่างน้อย</t>
  </si>
  <si>
    <t>(ใช้ในการประชา</t>
  </si>
  <si>
    <t>สัมพันธ์)</t>
  </si>
  <si>
    <t>แผนปฏิบัติการและงบประมาณตามแผนยุทธสาสตร์สาธารณสุขจังหวัดลำปาง ประจำปี 2555</t>
  </si>
  <si>
    <t>หน่วยงาน  คป.สอ.เมืองปาน</t>
  </si>
  <si>
    <t>ประเด็นยุทธศาสตร์ที่.3 การบริหารจัดการด้านสุขภาพ แบบมุ่งเน้นผลสัมฤทธิ์</t>
  </si>
  <si>
    <t>เป้าประสงค์ที่ 3.1 หน่วยงานมีการขับเคลื่อนการดำเนินงานตามแผนยุทธศาสตร์และนโยบายอย่างมีประสิทธิภาพ</t>
  </si>
  <si>
    <t>ตัวชี้วัดหลัก (KPI) ที่ 3.1 ร้อยละของตัวชี้วัดที่ผ่านเกณฑ์การประเมิน ร้อยละ 70</t>
  </si>
  <si>
    <t>1.  การบริหารแผนปฏิบัติการ</t>
  </si>
  <si>
    <t>1.1  ระยะเตรียมการ</t>
  </si>
  <si>
    <t xml:space="preserve"> 1.1.1  จัดตั้งคณะกรรมการแผนปฏิบัติการ</t>
  </si>
  <si>
    <t>1.1.2   วิเคราะห์และใช้ข้อมูลประกอบการจัดทำแผนปฏิบัติการ</t>
  </si>
  <si>
    <t>1.1.3   กำหนดผังกำกับการจัดทำร่างแผนปฏิบัติการตามยุทธศาสตร์ แผนแก้ไขปัญหา งานประจำปี55</t>
  </si>
  <si>
    <t>1.1.4   ประชุมทีมงานในการจัดทำแผนปฏิบัติการตามยุทธศาสตร์จังหวัด แก้ไขปัญหา ,งานประจำ</t>
  </si>
  <si>
    <t>ทีมยุทธศาสตร์และหัวหน้างาน</t>
  </si>
  <si>
    <t xml:space="preserve"> มีแผนปฏิบัติการยุทธศาสตร์,แก้ไขปัญหา,ประจำ</t>
  </si>
  <si>
    <t>วันที่ 18,19,25,26</t>
  </si>
  <si>
    <t>uc</t>
  </si>
  <si>
    <t>ผอ.รพ.สต.จำนวน 30 คน</t>
  </si>
  <si>
    <t>1.1.5    กำหนดผู้รับผิดชอบการบริหารแผนงานและโครงการระดับอำเภอ</t>
  </si>
  <si>
    <t>ทุกโครงการ</t>
  </si>
  <si>
    <t>มีผู้รับผิดชอบแผนงานและโครงการ</t>
  </si>
  <si>
    <t>(สสอ.นัดดา  หวานแหลม  รพ.สมคิด    วังทอง)</t>
  </si>
  <si>
    <t xml:space="preserve">1.1.6   ประชุมคณะกรรมการตามแผนปฏิบัติการยุทธศาสตร์ของอำเภอ </t>
  </si>
  <si>
    <t>4 ครั้ง</t>
  </si>
  <si>
    <t>พ.ย.-ส.ค.55</t>
  </si>
  <si>
    <t xml:space="preserve">       -ติดตามความก้าวหน้าของแผนงานโครงการ </t>
  </si>
  <si>
    <t xml:space="preserve">       -ถอดบทเรียนการดำเนินโครงการ</t>
  </si>
  <si>
    <t>1.2  ระยะดำเนินการ</t>
  </si>
  <si>
    <t xml:space="preserve">  1.2.1    จัดทำทะเบียนโครงการที่ผ่านการอนุมัติจากจังหวัดและบันทึก</t>
  </si>
  <si>
    <t xml:space="preserve">     โครงการในโปรแกรมบริหารแผนปฏิบัติการ</t>
  </si>
  <si>
    <t xml:space="preserve"> -ผู้ป่วยสุขภาพจิตที่มารับการ</t>
  </si>
  <si>
    <t>ให้ครอบคลุม</t>
  </si>
  <si>
    <t>รักษาในรพ.</t>
  </si>
  <si>
    <t xml:space="preserve">  3.3 ป้องกันโรคแทรกซ้อนในผู้ป่วยโรคเรื้อรัง</t>
  </si>
  <si>
    <t xml:space="preserve">       3.3.1 slim clinic (DPAC)</t>
  </si>
  <si>
    <t xml:space="preserve"> -ผู้ป่วย DM, HT ที่ BMI &gt; 30</t>
  </si>
  <si>
    <t>ทีมDPAC</t>
  </si>
  <si>
    <t xml:space="preserve"> -กลุ่มpre DM, pre HT ที่  </t>
  </si>
  <si>
    <t>walk in OPD ที่ BMI &gt; 23</t>
  </si>
  <si>
    <t xml:space="preserve">       3.3.2 case management ผู้ป่วย COPD, DM, HT, จิตเวช</t>
  </si>
  <si>
    <t xml:space="preserve"> -ผู้ป่วย COPD AE, readmit</t>
  </si>
  <si>
    <t>ทีมHHC</t>
  </si>
  <si>
    <t xml:space="preserve"> -ผู้ป่วยจิตเวช และ DM, HT</t>
  </si>
  <si>
    <t>ที่มีปัญหาซับซ้อน</t>
  </si>
  <si>
    <t xml:space="preserve"> -อัตรา readmit ผู้ป่วย COPD</t>
  </si>
  <si>
    <t>&lt; 5 %</t>
  </si>
  <si>
    <t xml:space="preserve">       3.3.3 การตรวจสุขภาพคัดกรองภาวะแทรกซ้อนให้ครอบคลุม</t>
  </si>
  <si>
    <t xml:space="preserve"> -ผู้ป่วย DM 1,031 คน</t>
  </si>
  <si>
    <t xml:space="preserve"> -ผู้ป่วย HT 2,431 คน</t>
  </si>
  <si>
    <t xml:space="preserve">  3.4การดูแลผู้ป่วยต่อเนื่อง</t>
  </si>
  <si>
    <t xml:space="preserve">       3.4.1ติดตามผลการ refer ผู้ป่วยไปรพ.ลำปาง</t>
  </si>
  <si>
    <t xml:space="preserve"> -กลุ่มผู้ป่วย DM, HT, COPD,</t>
  </si>
  <si>
    <t xml:space="preserve">stroke, acute MI ที่ refer </t>
  </si>
  <si>
    <t>วิไลวัลย์</t>
  </si>
  <si>
    <t>รพ.ลำปาง</t>
  </si>
  <si>
    <t xml:space="preserve">       3.4.2ติดตามผู้ป่วยเพื่อรับการรักษาต่อเนื่องในชุมชน</t>
  </si>
  <si>
    <t xml:space="preserve"> -ผู้ป่วยโรคจิตและซึมเศร้าที่</t>
  </si>
  <si>
    <t>ขาดนัด</t>
  </si>
  <si>
    <t xml:space="preserve"> -ผู้ป่วยDM,HT,COPDที่มี</t>
  </si>
  <si>
    <t xml:space="preserve"> -คุณภาพชีวิตของผู้ป่วยที่ได้รับ</t>
  </si>
  <si>
    <t>ปัญหาซับซ้อน</t>
  </si>
  <si>
    <t>การดูแลต่อเนื่องในชุมชน &gt;60%</t>
  </si>
  <si>
    <t>ทีมNCD</t>
  </si>
  <si>
    <t xml:space="preserve"> -ผู้ป่วยระยะสุดท้าย</t>
  </si>
  <si>
    <t xml:space="preserve"> -ผู้ป่วยในที่ต้องการให้ดูแล</t>
  </si>
  <si>
    <t>ต่อเนื่องที่บ้าน</t>
  </si>
  <si>
    <t xml:space="preserve">       3.4.4med reconciliation </t>
  </si>
  <si>
    <t xml:space="preserve"> -ผู้ป่วย COPD,DM,HT,สุขภาพจิต </t>
  </si>
  <si>
    <t>ภญ.นฤมล</t>
  </si>
  <si>
    <t>4. พัฒนาการดูแลผู้ป่วยโรค diarrhea, pharyngitis, dyspepsia</t>
  </si>
  <si>
    <t xml:space="preserve"> -ผู้ป่วยโรคdiarrhea, </t>
  </si>
  <si>
    <t>ทีมชุมชน</t>
  </si>
  <si>
    <t>pharyngitis, dyspepsia</t>
  </si>
  <si>
    <t>รัตติยา</t>
  </si>
  <si>
    <t>5. ฟื้นฟู standard precaution</t>
  </si>
  <si>
    <t>บุคลากรของรพ.เมืองปาน</t>
  </si>
  <si>
    <t>กก.IC</t>
  </si>
  <si>
    <t>และรพ.สต.8แห่ง</t>
  </si>
  <si>
    <t>standard precaution</t>
  </si>
  <si>
    <t>6. จัดมหกรรมคุณภาพอำเภอเมืองปาน</t>
  </si>
  <si>
    <t>รพ.เมืองปานและรพ.สต.8แห่ง</t>
  </si>
  <si>
    <t>มิย..55</t>
  </si>
  <si>
    <t>7. ส่งเอกสารเพื่อขอรับการเยี่ยมสำรวจเข้มจากสรพ.</t>
  </si>
  <si>
    <t>8. ส่งเอกสารเพื่อขอรับการประเมินโรงพยาบาลคุณภาพ</t>
  </si>
  <si>
    <t>โครงการพัฒนาคุณภาพการพยาบาลตามมาตรฐานสภาการพยาบาล</t>
  </si>
  <si>
    <t>1. ทบทวนแนวทางการเข้าสู่ตำแหน่งของผู้บริหารทางการ</t>
  </si>
  <si>
    <t>หัวหน้ากลุ่มงานการพยาบาล</t>
  </si>
  <si>
    <t>หน.ฝ่าย</t>
  </si>
  <si>
    <t>พยาบาลทุกระดับ</t>
  </si>
  <si>
    <t>หัวหน้างานOPD,IPD,ER,ICN</t>
  </si>
  <si>
    <t>หน.งาน</t>
  </si>
  <si>
    <t>2. พัฒนาระบบการนิเทศทางการพยาบาล</t>
  </si>
  <si>
    <t>พยาบาลกลุ่มการพยาบาล</t>
  </si>
  <si>
    <t xml:space="preserve">    2.1แต่งตั้งทีมนิเทศทางการพยาบาล</t>
  </si>
  <si>
    <t>ทีมนิเทศทางการพยาบาล</t>
  </si>
  <si>
    <t xml:space="preserve">    2.2กำหนดจุดมุ่งหมาย แนวทาง และแผนการนิเทศ</t>
  </si>
  <si>
    <t>ทีมนิเทศฯ</t>
  </si>
  <si>
    <t xml:space="preserve">    2.3มีแผนส่งทีมนิเทศทางการพยาบาลเข้ารับการอบรมเรื่อง</t>
  </si>
  <si>
    <t>พย.54-กย.55</t>
  </si>
  <si>
    <t>แนวทางนิเทศทางการพยาบาล ที่หน่วยงานภายนอกจัดขึ้น</t>
  </si>
  <si>
    <t>3.ทบทวนระบบประเมินผลการปฏิบัติงานนำสู่แผนพัฒนา</t>
  </si>
  <si>
    <t>บุคลากรรายบุคคล</t>
  </si>
  <si>
    <t xml:space="preserve">     3.1 core competency (การสุ่มประเมิน)</t>
  </si>
  <si>
    <t>กพ., สค.55</t>
  </si>
  <si>
    <t>ทีมประเมินฯ</t>
  </si>
  <si>
    <t xml:space="preserve">     3.2 specific competency</t>
  </si>
  <si>
    <t>4.พัฒนาระบบการพยาบาลอย่างต่อเนื่อง</t>
  </si>
  <si>
    <t xml:space="preserve">    4.1แลกเปลี่ยนเรียนรู้เพื่อพัฒนาระบบรับและส่งต่อผู้ป่วย</t>
  </si>
  <si>
    <t>พยาบาลวิชาชีพ 30 คน</t>
  </si>
  <si>
    <t>กรรมการNUR</t>
  </si>
  <si>
    <t xml:space="preserve">    4.2พัฒนาศักยภาพบุคลากรในการพยาบาลต่อเนื่องที่บ้าน </t>
  </si>
  <si>
    <t xml:space="preserve">          4.2.1อบรมทักษะการทำหัตถการและการดูแลผู้ป่วย</t>
  </si>
  <si>
    <t>ที่เสี่ยงต่อการติดเชื้อ</t>
  </si>
  <si>
    <t xml:space="preserve">          4.2.2จัดทำคู่มือการดูแลผู้ป่วยต่อเนื่องที่บ้าน</t>
  </si>
  <si>
    <t>รพ.สต. 8 แห่ง</t>
  </si>
  <si>
    <t>ผู้ป่วยที่ได้รับการดูแล</t>
  </si>
  <si>
    <t>5.ทบทวนและจัดทำแนวทางป้องกันความเสี่ยงด้านปฏิบัติ</t>
  </si>
  <si>
    <t>การพยาบาล</t>
  </si>
  <si>
    <t xml:space="preserve">     5.1ทบทวนตัวชี้วัดด้านความปลอดภัยและภาวะแทรกซ้อน</t>
  </si>
  <si>
    <t>OPD, IPD, ER, LR</t>
  </si>
  <si>
    <t>หน.ฝ่ายการฯ</t>
  </si>
  <si>
    <t>ทางการพยาบาลแผลกดทับ, การติดเชื้อ, pain, ตกเตียง</t>
  </si>
  <si>
    <t>หน.งานการฯ</t>
  </si>
  <si>
    <t xml:space="preserve">     5.2 ปฎิบัติการพยาบาลโดยใช้ evidence based </t>
  </si>
  <si>
    <t xml:space="preserve">             5.2.1 ส่งเสริมการนำ evidence based มาใช้</t>
  </si>
  <si>
    <t>พยาบาลวิชาชีพ 46 คน</t>
  </si>
  <si>
    <t xml:space="preserve">             5.2.2 ส่งเสริม Routine to Research</t>
  </si>
  <si>
    <t xml:space="preserve">     5.3 จัดทำมาตรฐานการปฏิบัติการพยาบาล</t>
  </si>
  <si>
    <t>6.ส่งเสริมการใช้ภูมิปัญญาท้องถิ่น ดังนี้</t>
  </si>
  <si>
    <t xml:space="preserve">    6.1 การฟื้นฟูสมรรถภาพ</t>
  </si>
  <si>
    <t>กลุ่มงานเวชฯ,รพ.สต.ทุ่งข่วง</t>
  </si>
  <si>
    <t xml:space="preserve">    6.2 การบรรเทาความเจ็บปวด (นวดแผนไทย)</t>
  </si>
  <si>
    <t>หน.กลุ่มงานเวชฯ</t>
  </si>
  <si>
    <t xml:space="preserve">    6.3 การใช้สมุนไพร</t>
  </si>
  <si>
    <t>ผอ.รพ.สต.ทุ่งข่วง</t>
  </si>
  <si>
    <t>7.จัดทำคู่มือ / แนวทางการใช้กระบวนการพยาบาล การบันทึก</t>
  </si>
  <si>
    <t>ทางการพยาบาล และการพิทักษ์สิทธิผู้ป่วย</t>
  </si>
  <si>
    <t xml:space="preserve">     7.1ประชุมชี้แจง ทำความเข้าใจเกี่ยวกับการใช้คู่มือ / </t>
  </si>
  <si>
    <t>แนวทางที่จัดทำขึ้น</t>
  </si>
  <si>
    <t>8.เขียนแบบประเมินตนเองตามมาตรฐานสภาการพยาบาล</t>
  </si>
  <si>
    <t>รพ.สต.ทุ่งข่วง</t>
  </si>
  <si>
    <t>9.ส่งเอกสารขอประเมินเพื่อรับรองคุณภาพมาตรฐาน</t>
  </si>
  <si>
    <t>มิย.55</t>
  </si>
  <si>
    <t>การพยาบาลและการผดุงครรภ์ระดับปฐมภูมิ</t>
  </si>
  <si>
    <t>โครงการพัฒนาสายใยรักอำเภอเมืองปาน</t>
  </si>
  <si>
    <t>1. ประชุมคณะกรรมการงานอนามัยแม่และเด็กอำเภอเมืองปาน</t>
  </si>
  <si>
    <t>คณะกรรมการ  15 คน</t>
  </si>
  <si>
    <t>ตค 54- กย 55</t>
  </si>
  <si>
    <t>MCH อำเภอ</t>
  </si>
  <si>
    <t>มีการประชุม ทุก 3 เดือน</t>
  </si>
  <si>
    <t>เมืองปาน</t>
  </si>
  <si>
    <t>2. พัฒนาชมรมนมแม่</t>
  </si>
  <si>
    <t xml:space="preserve">   2.1จัดประชุมสมาชิกชมรมนมแม่ตำบลเมืองปานและขยาย</t>
  </si>
  <si>
    <t>สมาชิกชมรมนมแม่ทุก</t>
  </si>
  <si>
    <t>ต.ค54 - มิ.ย 55</t>
  </si>
  <si>
    <t>เครือข่าย ตำบลละ 1 ชมรม</t>
  </si>
  <si>
    <t>ตำบล</t>
  </si>
  <si>
    <t xml:space="preserve">   2.2พัฒนาศูนย์เรียนรู้ชมรมนมแม่ตำบลเมืองปาน</t>
  </si>
  <si>
    <t>สมาชิกชมรมนมแม่</t>
  </si>
  <si>
    <t>กลุ่มเวชฯ</t>
  </si>
  <si>
    <t>ตำบลเมืองปาน</t>
  </si>
  <si>
    <t>3. มีการพัฒนางานฝากครรภ์ให้มีคุณภาพตามเกณฑ์</t>
  </si>
  <si>
    <t xml:space="preserve">  3.1 อบรมเชิงปฏิบัติการจนท.เกี่ยวกับการดูแลและการ</t>
  </si>
  <si>
    <t>จนท.งานฝากครรภ์ในรพ.</t>
  </si>
  <si>
    <t>ตรวจครรภ์</t>
  </si>
  <si>
    <t xml:space="preserve">และรพ.สต. </t>
  </si>
  <si>
    <t xml:space="preserve">  3.2 จัดทำ case conference เมื่อมีกรณีศึกษา เช่น LBW ,</t>
  </si>
  <si>
    <t>MCH board อำเภอ</t>
  </si>
  <si>
    <t>MCHอำเภอ</t>
  </si>
  <si>
    <t xml:space="preserve"> PPH</t>
  </si>
  <si>
    <t xml:space="preserve">  3.3 มีการประสานงานกับชุมชนและภาคีเครือข่ายในการดูแล</t>
  </si>
  <si>
    <t>หญิงตั้งครรภ์ที่อายุ&lt; 20 ปี</t>
  </si>
  <si>
    <t>4. พัฒนาระบบข้อมูลเกี่ยวกับงานอนามัยแม่และเด็ก</t>
  </si>
  <si>
    <t xml:space="preserve"> จนท.งานฝากครรภ์ใน</t>
  </si>
  <si>
    <t>MCH  อำเภอ</t>
  </si>
  <si>
    <t>คปสอ.เมืองปาน</t>
  </si>
  <si>
    <t>5. พัฒนาระบบการติดตามดูแลและเยี่ยมบ้านหญิงหลังคลอด</t>
  </si>
  <si>
    <t xml:space="preserve">    5.1 จนท.งานฝากครรภ์ในสถานบริการ</t>
  </si>
  <si>
    <t xml:space="preserve">     5.2 เครือข่าย อสม.ติดตามเยี่ยมบ้านหญิงก่อน-หลังคลอด</t>
  </si>
  <si>
    <t xml:space="preserve"> - เครือข่าย อสม.ทุกหมู่บ้าน</t>
  </si>
  <si>
    <t>6. อบรมเชิงปฏิบัติการฟื้นฟูความรู้การช่วยพื้นคืนชีพในทารก</t>
  </si>
  <si>
    <t xml:space="preserve"> - จัดการอบรมให้ความรู้แก่พยาบาล</t>
  </si>
  <si>
    <t>ธ.ค 54 และ มิ.ย 55</t>
  </si>
  <si>
    <t>สุภาศินี</t>
  </si>
  <si>
    <t xml:space="preserve">แรกคลอด </t>
  </si>
  <si>
    <t xml:space="preserve"> 2 ครั้ง/ ปี</t>
  </si>
  <si>
    <t>7. อบรมเชิงปฏิบัติการพัฒนาระบบส่งต่อมารดาและทารก</t>
  </si>
  <si>
    <t>1 ครั้ง/ ปี</t>
  </si>
  <si>
    <t>8. การส่งเสริมพัฒนาการเด็ก0-5 ปี</t>
  </si>
  <si>
    <t xml:space="preserve">    8.1 ของเล่นมือสองช่วยน้องสมวัย</t>
  </si>
  <si>
    <t>คลีนิคสุขภาพเด็กดี รพ.เมืองปาน</t>
  </si>
  <si>
    <t xml:space="preserve">    8.2 จัดตั้งศูนย์สามวัย</t>
  </si>
  <si>
    <t>โครงการพัฒนามาตรฐานสุขศึกษาอำเภอเมืองปาน</t>
  </si>
  <si>
    <t>คณะกรรมการสุขศึกษา</t>
  </si>
  <si>
    <t>ต้น พย.54</t>
  </si>
  <si>
    <t>สุขนันท์สินี</t>
  </si>
  <si>
    <t>บุคลากรสุขภาพอ.เมืองปาน</t>
  </si>
  <si>
    <t>รพ.เมืองปาน รพสต. 8 แห่ง</t>
  </si>
  <si>
    <t>พย54,มิย55</t>
  </si>
  <si>
    <t>ผู้รับผิดชอบงานสุขศึกษา</t>
  </si>
  <si>
    <t>และแนวทางการปรับเปลี่ยนพฤติกรรมสุขภาพ</t>
  </si>
  <si>
    <t>มีข้อมูลพฤติกรรมสุขภาพ</t>
  </si>
  <si>
    <t>ตาม ย.2</t>
  </si>
  <si>
    <t>(ข้อมูลด้านพฤติกรรม/ด้านสื่อและข้อมูลเครือข่าย )</t>
  </si>
  <si>
    <t>อำเภอเมืองปาน</t>
  </si>
  <si>
    <t>โครงการ: พัฒนา SRRT อำเภอเมืองปานให้ผ่านมาตรฐาน</t>
  </si>
  <si>
    <t>ภายใน ปี  2555</t>
  </si>
  <si>
    <t>1.  ผู้บริหารอำเภอประกาศให้การดำเนินงาน SRRT เป็นนโยบาย</t>
  </si>
  <si>
    <t>สำคัญของอำเภอ และเป็นตัวชี้วัดการปฏิบัติงานที่มีน้ำหนักมาก</t>
  </si>
  <si>
    <t>1.   มีความครบถ้วนของการสอบสวนโรค</t>
  </si>
  <si>
    <t>2.   การเตรียมความพร้อมของทีม SRRT อำเภอ</t>
  </si>
  <si>
    <t xml:space="preserve">      ร้อยละ  80</t>
  </si>
  <si>
    <t xml:space="preserve">  2.1. กำหนดเงื่อนไขโรคที่ต้องสอบสวนโรคและประกาศให้ SRRT </t>
  </si>
  <si>
    <t>2.   รายงานสอบสวนโรคมีคุณภาพ ร้อยละ  80</t>
  </si>
  <si>
    <t>และเครือข่ายทุกคน ให้ถือปฏิบัติ</t>
  </si>
  <si>
    <t>3.  มีผลงานสอบสวนโรคเข้าปนำเสนอระดับ</t>
  </si>
  <si>
    <t xml:space="preserve">  2.2  SRRT อำเภอทบทวนขั้นตอนหรือการปฏิบัติงานสอบสวน</t>
  </si>
  <si>
    <t xml:space="preserve">     จังหวัด อย่างน้อย  1 เรื่อง</t>
  </si>
  <si>
    <t>ควบคุมโรคและ ฝึกซ้อมขั้นตอน  เทคนิคการปฏิบัติงาน</t>
  </si>
  <si>
    <t>ที่ยังพบจุดอ่อน</t>
  </si>
  <si>
    <t>3. การพัฒนาทีม SRRT ให้ผ่านมาตรฐาน</t>
  </si>
  <si>
    <t xml:space="preserve"> 3.1   ผู้บริหารอำเภอประชุมทีม SRRT ระดับอำเภอ</t>
  </si>
  <si>
    <t>....20.คน/.....4... ครั้ง</t>
  </si>
  <si>
    <t xml:space="preserve"> 3.2   ประเมินตนเองเพื่อหาโอกาสพัฒนาและแผนพัฒนา</t>
  </si>
  <si>
    <t>จนท.สาธารณสุข</t>
  </si>
  <si>
    <t>พ.ค.55,ก.ค.55</t>
  </si>
  <si>
    <t>ผอ.รพ.สต.</t>
  </si>
  <si>
    <t xml:space="preserve"> ทีมSRRTทุกตำบล </t>
  </si>
  <si>
    <t xml:space="preserve"> ทีมSRRTทุกตำบล</t>
  </si>
  <si>
    <t>Tprasit47@hotmail.com</t>
  </si>
  <si>
    <t>อัจฉรา     สุทธิพรมณีวัฒน์</t>
  </si>
  <si>
    <t>Aschara1967@hotmail.com</t>
  </si>
  <si>
    <t>Khuan150507@hotmail.com</t>
  </si>
  <si>
    <t>Northong852@hotmail.com</t>
  </si>
  <si>
    <t>Prajuk02@hotmail.com</t>
  </si>
  <si>
    <t>14กพ.54</t>
  </si>
  <si>
    <t xml:space="preserve">7 ครั้ง(จำนวน 800 ฉบับ)  </t>
  </si>
  <si>
    <t>แผนปฏิบัติการและงบประมาณตามแผนยุทธศาสตร์สาธารณสุขจังหวัดลำปาง ประจำปี 2555</t>
  </si>
  <si>
    <t>หน่วยงาน คปสอ.เมืองปาน</t>
  </si>
  <si>
    <t>ประเด็นยุทธศาสตร์ที่ 2 การส่งเสริมสุขภาพ ป้องกันโรค และคุ้มครองผู้บริโภคที่มีคุณภาพ โดยการมีส่วนร่วมของภาคีเครือข่าย</t>
  </si>
  <si>
    <t>เป้าประสงค์ที่ 2.3   ประชาชนได้รับความคุ้มครองในการบริโภคอาหารและผลิตภัณฑ์สุขภาพที่ปลอดภัย</t>
  </si>
  <si>
    <t xml:space="preserve">ตัวชี้วัดหลัก  ( KPI ) ที่   </t>
  </si>
  <si>
    <t>2.3.1 สถานประกอบการด้านอาหารได้มาตรฐานตามเกณฑ์ที่กำหนด</t>
  </si>
  <si>
    <t xml:space="preserve">   </t>
  </si>
  <si>
    <t>2.3.2 อาหารและผลิตภัณฑ์สุขภาพมีความปลอดภัยในการบริโภค</t>
  </si>
  <si>
    <t>2.3.3 โรงพยาบาลชุมชนผ่านเกณฑ์โรงพยาบาลอาหารปลอดภัยและโภชนาการ</t>
  </si>
  <si>
    <t>กลยุทธ์ที่ 6</t>
  </si>
  <si>
    <t>พัฒนาระบบการดำเนินงานคุ้มครองผู้บริโภคด้านอาหารและผลิตภัณฑ์สุขภาพโดยการมีส่วนร่วมของภาคีเครือข่าย</t>
  </si>
  <si>
    <t xml:space="preserve">ตัวชี้วัดรอง (PI) </t>
  </si>
  <si>
    <t>แหล่งงบ</t>
  </si>
  <si>
    <t>ระดับความสำเร็จของการดำเนิน</t>
  </si>
  <si>
    <t xml:space="preserve">         </t>
  </si>
  <si>
    <t>โดยเครือข่ายเมืองปาน</t>
  </si>
  <si>
    <t>งานคุ้มครองผู้บริโภคด้านอาหาร</t>
  </si>
  <si>
    <t>๑) การดำเนินงานของคณะกรรมการอาหารปลอดภัย</t>
  </si>
  <si>
    <t>และผลิตภัณฑ์สุขภาพระดับ 5</t>
  </si>
  <si>
    <t>1.๑ ทบทวนคำสั่งแต่งตั้งคณะกรรมการ</t>
  </si>
  <si>
    <t>20 คน</t>
  </si>
  <si>
    <t xml:space="preserve"> ธ.ค.54</t>
  </si>
  <si>
    <t>นฤมล,ประจักษ์</t>
  </si>
  <si>
    <t>(กรรมการชุดเดียวกับอำเภอเข้มแข็ง)</t>
  </si>
  <si>
    <t>๑.2. ประสานการดำเนินงานกับหน่วยงาน/</t>
  </si>
  <si>
    <t xml:space="preserve">       ภาคเอกชนที่เกี่ยวข้องระดับอำเภอ</t>
  </si>
  <si>
    <t>๑.3. จัดประชุมเพื่อทบทวนการดำเนิน</t>
  </si>
  <si>
    <t xml:space="preserve">      ทุกระดับที่เกี่ยวข้อง</t>
  </si>
  <si>
    <t>งาน วางแผนปฎิบัติงาน</t>
  </si>
  <si>
    <t>ธค.54-กย.55</t>
  </si>
  <si>
    <t>สรุปผลการดำเนินงาน</t>
  </si>
  <si>
    <t>ครั้งที่1 ธค54</t>
  </si>
  <si>
    <t>(ค่าอาหาร,</t>
  </si>
  <si>
    <t xml:space="preserve">    - คณะกรรมการระดับอำเภอ</t>
  </si>
  <si>
    <t xml:space="preserve"> 4ครั้ง/ปี 20 คน</t>
  </si>
  <si>
    <t>ครั้งที่2 มีค54</t>
  </si>
  <si>
    <t>อาหารว่าง</t>
  </si>
  <si>
    <t>และผลิตภัณฑ์สุขภาพระดับ 1</t>
  </si>
  <si>
    <t>ครั้งที่3 มิย54</t>
  </si>
  <si>
    <t>ค่าวัสดุสนง. )</t>
  </si>
  <si>
    <t>ครั้งที่4 สค54</t>
  </si>
  <si>
    <t>1.4 การประเมินวิเคราะห์ข้อมูลสถานการณ์ปัญหาความ</t>
  </si>
  <si>
    <t>ทุก ๓ เดือน</t>
  </si>
  <si>
    <t>ธค/มีค/มิย/กย.</t>
  </si>
  <si>
    <t xml:space="preserve">    ไม่ปลอดภัยของอาหารและผลิตภัณฑ์สุขภาพ</t>
  </si>
  <si>
    <t xml:space="preserve"> - อาหารเป็นพิษ</t>
  </si>
  <si>
    <t xml:space="preserve"> - สถานการณ์โรคที่เนื่องมาจากการบริโภคอาหาร</t>
  </si>
  <si>
    <t xml:space="preserve">   และผลิตภัณฑ์สุขภาพ</t>
  </si>
  <si>
    <t xml:space="preserve"> - ผลการตรวจประเมินสถานประกอบการอาหาร</t>
  </si>
  <si>
    <t xml:space="preserve">   และกลุ่มเสี่ยงในสถานที่ต่าง ๆ</t>
  </si>
  <si>
    <t xml:space="preserve"> - เครือข่ายความปลอดภัยด้านอาหาร</t>
  </si>
  <si>
    <t xml:space="preserve"> - การโฆษณาผลิตภัณฑ์เสริมอาหาร อวดอ้างสรรพคุณ</t>
  </si>
  <si>
    <t>1.5 คืนข้อมูลสถานการณ์ความไม่ปลอดภัย ของอาหาร</t>
  </si>
  <si>
    <t>ธค/มีค/มิย/กย</t>
  </si>
  <si>
    <t xml:space="preserve">    และผลิตภัณฑ์สุขภาพ รวมทั้งการโฆษณาที่ผิด</t>
  </si>
  <si>
    <t xml:space="preserve">    กฏหมายแก่กรรมการ/เครือข่ายที่เกี่ยวข้อง</t>
  </si>
  <si>
    <t xml:space="preserve">    - ชมรมร้านอาหาร/ตลาดสด</t>
  </si>
  <si>
    <t>4 แห่ง</t>
  </si>
  <si>
    <t xml:space="preserve">    - โรงเรียน/ศูนย์เด็ก</t>
  </si>
  <si>
    <t>40 แห่ง</t>
  </si>
  <si>
    <t xml:space="preserve">    - อปท./ชุมชน/เครือข่ายคบส. และ อาหารปลอดภัย</t>
  </si>
  <si>
    <t>5 แห่ง</t>
  </si>
  <si>
    <t>1.6 การสำรวจและจัดทำเนียบสถานประกอบการด้าน</t>
  </si>
  <si>
    <t xml:space="preserve">    อาหารและเครือข่ายคุ้มครองผู้บริโภคในพื้นที่</t>
  </si>
  <si>
    <t>1.7 สำรวจทำเนียบผู้ประกอบการที่ได้รับป้ายรับรอง</t>
  </si>
  <si>
    <t>ม.ค 55</t>
  </si>
  <si>
    <t xml:space="preserve">      ตามเกณฑ์มาตรฐานให้เป็นปัจจุบัน</t>
  </si>
  <si>
    <t>ทัชนิดา,ทองสุข</t>
  </si>
  <si>
    <t xml:space="preserve">      - อาหารปลอดภัย</t>
  </si>
  <si>
    <t xml:space="preserve">      - ตลาดสดน่าซื้อ</t>
  </si>
  <si>
    <t xml:space="preserve">      - อาหารสะอาด รสชาติอร่อย</t>
  </si>
  <si>
    <t>2) จัดทำแผนบูรณาการด้านอาหารและผลิตภัณฑ์สุขภาพ</t>
  </si>
  <si>
    <t>ธ.ค ๕๔</t>
  </si>
  <si>
    <t xml:space="preserve">    กับหน่วยงานที่เกี่ยวข้อง และแผนเพื่อแก้ไขปัญหา</t>
  </si>
  <si>
    <t xml:space="preserve">    ความไม่ปลอดภัยที่พบ โดยการมีส่วนร่วมของภาคี</t>
  </si>
  <si>
    <t>และผลิตภัณฑ์สุขภาพระดับ 2</t>
  </si>
  <si>
    <t xml:space="preserve">    เครือข่าย</t>
  </si>
  <si>
    <t>2.1  การตรวจแนะนำ/เฝ้าระวังความปลอดภัยของ</t>
  </si>
  <si>
    <t>ม.ค-ก.ย 54</t>
  </si>
  <si>
    <t xml:space="preserve">    สถานที่ประกอบการด้านอาหาร ตามเกณฑ์มาตรฐาน</t>
  </si>
  <si>
    <t xml:space="preserve">    ที่กำหนด</t>
  </si>
  <si>
    <t xml:space="preserve">    2.1.1 สถานที่ผลิตอาหารตาม GMP</t>
  </si>
  <si>
    <t xml:space="preserve">  1 ครั้ง/ปี</t>
  </si>
  <si>
    <t xml:space="preserve"> - น้ำดื่มบริโภค ฯ</t>
  </si>
  <si>
    <t>มค55,มิย55</t>
  </si>
  <si>
    <t xml:space="preserve"> - ผลิตภัณฑ์ OTOP</t>
  </si>
  <si>
    <t xml:space="preserve">    2.1.2 สถานที่ปรุงประกอบอาหาร</t>
  </si>
  <si>
    <t xml:space="preserve"> - โรงอาหาร/ โรงครัวในโรงเรียน</t>
  </si>
  <si>
    <t>20 แห่ง  1 ครั้ง/ปี</t>
  </si>
  <si>
    <t>มี.ค.-เม.ย.55</t>
  </si>
  <si>
    <t>รพ.สต., อปท.</t>
  </si>
  <si>
    <t xml:space="preserve"> - ศูนย์เด็กเล็ก</t>
  </si>
  <si>
    <t>12 แห่ง  1 ครั้ง/ปี</t>
  </si>
  <si>
    <t xml:space="preserve"> - งานเทศกาลประจำปี</t>
  </si>
  <si>
    <t xml:space="preserve"> 1 ครั้ง/ปี</t>
  </si>
  <si>
    <t>สค.55</t>
  </si>
  <si>
    <t xml:space="preserve">   2.1.3 สถานที่จำหน่าย</t>
  </si>
  <si>
    <t xml:space="preserve"> - ตลาดสด ( เกณฑ์ตลาดสดน่าซื้อ )</t>
  </si>
  <si>
    <t>1 ครั้ง/ปี  4 แห่ง</t>
  </si>
  <si>
    <t>ม.ค.-เม.ย.55</t>
  </si>
  <si>
    <t>(ค่าตอบแทน</t>
  </si>
  <si>
    <t>จนท.10 คน)</t>
  </si>
  <si>
    <t xml:space="preserve"> - ร้านอาหาร /แผงลอย ( CFGT )</t>
  </si>
  <si>
    <t>30 แห่ง</t>
  </si>
  <si>
    <t>ธ.ค.-เม.ย.55</t>
  </si>
  <si>
    <t xml:space="preserve"> - ร้านก๋วยเตี๋ยว ( ก๋วยเตี๋ยวอนามัย)</t>
  </si>
  <si>
    <t>40 แห่ง  1 ครั้ง/ปี</t>
  </si>
  <si>
    <t xml:space="preserve"> - ตลาดนัดคลองถม  (นอกเวลา)</t>
  </si>
  <si>
    <t xml:space="preserve">2 แห่ง </t>
  </si>
  <si>
    <t>(ตลาดอาทิตย์เย็น,ตลาดจันทร์เช้า)ต.เมืองปาน</t>
  </si>
  <si>
    <t>(ค่าตอบแทน)</t>
  </si>
  <si>
    <t xml:space="preserve"> - รถเร่</t>
  </si>
  <si>
    <t>2 ครั้ง</t>
  </si>
  <si>
    <t>ทุกครั้งที่รับแจ้ง</t>
  </si>
  <si>
    <t xml:space="preserve"> - แผงจำหน่ายในตลาดสด (อาหารปลอดภัย)</t>
  </si>
  <si>
    <t>120 แผง</t>
  </si>
  <si>
    <t>ก.พ./ส.ค.</t>
  </si>
  <si>
    <t>2.1.4 ตรวจสอบ เฝ้าระวังและกำกับดูแลความปลอดภัย</t>
  </si>
  <si>
    <t>แผงจำหน่ายในตลาดสด</t>
  </si>
  <si>
    <t xml:space="preserve">     ด้านอาหารและผลิตภัณฑ์สุขภาพที่อาจจะเกิดความ</t>
  </si>
  <si>
    <t>แผงจำหน่ายในหมู่บ้าน</t>
  </si>
  <si>
    <t xml:space="preserve">     ไม่ปลอดภัยในการบริโภค</t>
  </si>
  <si>
    <t>ร้านชำ 140 แห่ง</t>
  </si>
  <si>
    <t xml:space="preserve">       -  ตรวจสอบสารปนเปื้อนในอาหารสดด้วยชุด</t>
  </si>
  <si>
    <t>ร้านอาหาร 30 แห่ง</t>
  </si>
  <si>
    <t>ก.พ.,ส.ค.</t>
  </si>
  <si>
    <t>รพ.,รพ.สต.</t>
  </si>
  <si>
    <t xml:space="preserve">            ทดสอบเบื้องต้น 4 ชนิด (บอแรกซ์ สารกันรา</t>
  </si>
  <si>
    <t>(2 ครั้ง/ปี )</t>
  </si>
  <si>
    <t>(ค่าซื้อตย.)</t>
  </si>
  <si>
    <t xml:space="preserve">            สารฟอกขาว ฟอร์มาลิน)</t>
  </si>
  <si>
    <t>บอแรกซ์  50 ตย.</t>
  </si>
  <si>
    <t>ฟอร์มาลิน 20 ตย.</t>
  </si>
  <si>
    <t>สารกันรา 40 ตย.</t>
  </si>
  <si>
    <t>สารฟอกขาว 40 ตย.</t>
  </si>
  <si>
    <t>ยาฆ่าแมลง ตรวจเฉพาะ</t>
  </si>
  <si>
    <t xml:space="preserve"> - ผักปลอดสารพิษ / ผักที่</t>
  </si>
  <si>
    <t xml:space="preserve">   ปลูกเอง  80  ตย.</t>
  </si>
  <si>
    <t xml:space="preserve"> - ผักที่จำหน่าย  30 ตย.</t>
  </si>
  <si>
    <t>รวม 260 ตย.</t>
  </si>
  <si>
    <t xml:space="preserve">      - ประสานกลุ่มงานคุ้มครองฯ สสจ.ลำปาง เพื่อ</t>
  </si>
  <si>
    <t>ตามที่สสจ.</t>
  </si>
  <si>
    <t>นฤมล</t>
  </si>
  <si>
    <t xml:space="preserve">             ส่งตรวจยาฆ่าแมลง  ด้วย ชุดทดสอบเบื้องต้น</t>
  </si>
  <si>
    <t>กำหนด</t>
  </si>
  <si>
    <t>* ยาฆ่าแมลงเน้นผักที่ปลูกในพื้นที่ และจาก</t>
  </si>
  <si>
    <t>150 แผง 2 ครั้ง/ปี</t>
  </si>
  <si>
    <t xml:space="preserve">แพทย์ พยาบาลแต่ละแผนก lab </t>
  </si>
  <si>
    <t>ห้องบัตร งานบริการชุมชน</t>
  </si>
  <si>
    <t>ต้องการของผู้รับบริการและผู้ให้บริการ</t>
  </si>
  <si>
    <t>1. มีระบบการรประเมินการรับรู้ความ</t>
  </si>
  <si>
    <t>2.-ข้อร้องเรียนเกี่ยวกับพฤติกรรม</t>
  </si>
  <si>
    <t>พย 54., พค.55</t>
  </si>
  <si>
    <t>กลยุทธ์ที่ 8 : พัฒนาระบบเฝ้าระวังและการจัดการโรคโดยใช้กระบวนการอำเภอเข้มแข็งแบบยั่งยืน</t>
  </si>
  <si>
    <t>ตัวชี้วัดรองที่  2.1.1   ระดับความสำเร็จของการพัฒนาระบบเฝ้าระวังและการจัดการโรค</t>
  </si>
  <si>
    <t>1.1  แต่งตั้งคณะกรรมการดำเนินงานอำเภอเมืองปานเข้มแข็ง  ประกอบ 3 ภาคส่วน (รัฐ  อปท และภาคประชาชน)</t>
  </si>
  <si>
    <t xml:space="preserve">1.2 แต่งตั้งอนุคณะกรรมการเฝ้าระวังและจัดการโรค ประกอบด้วยอนุกรรมการ  3 ชุด  </t>
  </si>
  <si>
    <t xml:space="preserve">       ผู้จัดการโรคสำคัญ 7 โรค</t>
  </si>
  <si>
    <t xml:space="preserve">       PHER </t>
  </si>
  <si>
    <t xml:space="preserve">       SRRT </t>
  </si>
  <si>
    <t>2 ทีม</t>
  </si>
  <si>
    <t>1  ชุด</t>
  </si>
  <si>
    <t xml:space="preserve"> 1.3 ประชุมคณะกรรมการดำเนินงานอำเภอเมืองปานเข้มแข็งและคณะอนุกรรมการ</t>
  </si>
  <si>
    <t>สถานบริการ 9 แห่ง/12 ครั้ง</t>
  </si>
  <si>
    <t xml:space="preserve">  2.1  แต่งตั้งผู้รับผิดชอบ ในการดูแลระบบงานระบาดวิทยา</t>
  </si>
  <si>
    <t xml:space="preserve">  2.2  จัดทำระบบข้อมูลที่ดี ของNCD/CD</t>
  </si>
  <si>
    <t xml:space="preserve">  2.3  จัดการทีม SRRT ทีมีประสิทธิภาพ(บูรณาการตามมาตรฐาน ย.1)  </t>
  </si>
  <si>
    <t>3.  กำกับการดำเนินงานโครงการภายใต้ประเด็นยุทธศาสตร์ที่  2 ให้ดำเนินการบรรลุเป้าหมายที่กำหนด</t>
  </si>
  <si>
    <t>4.   ติดตามนิเทศ/สนับสนุนการดำเนินงานในพื้นที่</t>
  </si>
  <si>
    <t xml:space="preserve"> 2.4  วิเคราะห์ข้อมูลและทำสถานการณ์โรค 7 โรค  เสนอคณะกรรมการ ฯ และผู้บริหาร</t>
  </si>
  <si>
    <t>2 ครั้ง/แห่ง</t>
  </si>
  <si>
    <t xml:space="preserve">5.  ประเมินผลการดำเนินงานของโครงการภายใต้ประเด็นยุทธศาสตร์ </t>
  </si>
  <si>
    <t>6.  สรุปบทเรียนของการดำเนินงานอำเภอเข้มแข็งและจัดทำแผนปีต่อไป</t>
  </si>
  <si>
    <t>มีค, สค.55</t>
  </si>
  <si>
    <t>กพ-กค.55</t>
  </si>
  <si>
    <t>โครงการป้องกันควบคุมโรคอาหารเป็นพิษ อำเภอเมืองปาน</t>
  </si>
  <si>
    <t xml:space="preserve"> 1.  วิเคราะห์ สถานการณ์เพื่อคืนข้อมูล( บูรณาการ ข้อ2ตามมาตรฐานของอำเภอเข้มแข็ง)</t>
  </si>
  <si>
    <t xml:space="preserve"> 2.   มีแผนงาน/โครงการเชิงรุก</t>
  </si>
  <si>
    <t xml:space="preserve"> 3.   ปรับปรุงสุขาภิบาลอาหาร ร้านอาหาร ตลาด ให้ได้มาตรฐาน </t>
  </si>
  <si>
    <t xml:space="preserve"> 3  ตรวจความปลอดภัยด้านอาหาร อาหารสะอาดภาชนะ</t>
  </si>
  <si>
    <t xml:space="preserve"> 4.  เฝ้าระวัง ในชุมชน ในกรณีงานที่คนมาชุมนุมกันโดยตรวจ</t>
  </si>
  <si>
    <t xml:space="preserve"> 5.  อบรมตัวแทนผู้ประกอบอาหารในชุมชนความรู้สุขวิทยา</t>
  </si>
  <si>
    <t>6.  ปรับพฤติกรรมการบริโภคอาหาร รับประทานอาหาร สุก ร้อน สะอาดในกลุ่มเป้าหมาย(บูรณาการกับ 2.2)</t>
  </si>
  <si>
    <t>7.  เตรียมความพร้อมทีมSRRT  คน /ของ / รถ/ อุปกรณ์ /วิชาการ</t>
  </si>
  <si>
    <t xml:space="preserve"> 8.  สอบสวนโรค ตามมาตรฐาน SRRT ภายใน 24 ชั่วโมง รายงานการสอบสวนโรค</t>
  </si>
  <si>
    <t>9. -จัดทำWar Room ตามสถานการณ์</t>
  </si>
  <si>
    <t>11. เฝ้าระวังอย่างต่อเนื่อง ผู้ป่วย/ผู้สัมผัส -</t>
  </si>
  <si>
    <t>10.  การควบคุมโรครวดเร็ว ทันเวลา</t>
  </si>
  <si>
    <t xml:space="preserve"> 12. คืนข้อมูล(บูรณาการ2.4) นำเข้าการปรับเปลี่ยนพฤติกรรม </t>
  </si>
  <si>
    <t>13.  รายงานเวลาการสรุปผล ตรงเวลา ทุกราย</t>
  </si>
  <si>
    <t>โครงการป้องกันควบคุมโรคเบาหวาน ความดันโลหิตสูงและหลอดเลือดสมอง</t>
  </si>
  <si>
    <t>1.คัดกรองความเสี่ยง อายุ 15-29 ปี /30 ปีขึ้นไป</t>
  </si>
  <si>
    <t>การจัดการโรคสำคัญ  7 โรค ได้จัดทำโครงการรองรับโรคสำคัญ ดังนี้</t>
  </si>
  <si>
    <t>โครงการป้องกันควบคุมโรคมะเร็ง</t>
  </si>
  <si>
    <t>โครงการป้องกันควบคุมวัณโรค</t>
  </si>
  <si>
    <t>โครงการเฝ้าระวังและพัฒนาเครือข่ายสุขภาพจิต</t>
  </si>
  <si>
    <t xml:space="preserve">โครงการเตรียมความพร้อมรับภาวะฉุกเฉินทางสาธารณสุข </t>
  </si>
  <si>
    <t>1.  ทุกภาคส่วนมีส่วนร่วมในการป้องกันควบคุมโรคนโยบาย/โรค</t>
  </si>
  <si>
    <t xml:space="preserve">    ที่เป็นปัญหาจังหวัดและพื้นที่</t>
  </si>
  <si>
    <t>2.  อำเภอมีระบบ กลไก และการบริหารจัดการที่มีประสิทธิภาพ</t>
  </si>
  <si>
    <t>3.  มีผลลัพธ์การป้องกันควบคุมโรคที่ได้ผลบรรลุตามเป้าหมาย</t>
  </si>
  <si>
    <t>1.  คัดกรองกลุ่มเสี่ยง อย่างน้อยร้อยละ 90</t>
  </si>
  <si>
    <t>2.  กลุ่มเสี่ยงได้รับการปรับพฤติกรรมร้อยละ90</t>
  </si>
  <si>
    <t>3.  มีคลินิก DPACในรพ.สต. 100 %</t>
  </si>
  <si>
    <t>4.   กลุ่มPre-HTได้รับการปรับเปลี่ยน</t>
  </si>
  <si>
    <t xml:space="preserve">     พฤติกรรมทุกราย</t>
  </si>
  <si>
    <t>5.   คุณภาพชีวิตของผู้ป่วยพิการได้รับการดูแลต่อเนื่อง &gt;60%</t>
  </si>
  <si>
    <t>1.  มีการคัดกรองในประชากรที่มีความเสี่ยง ไม่ต่ำกว่า ร้อยละ60</t>
  </si>
  <si>
    <t xml:space="preserve">2.  มีการคัดกรองมะเร็งปากมดลุกและเต้านม ในหญิงอายุ </t>
  </si>
  <si>
    <t xml:space="preserve">     30+ ปีขึ้นไป  ร้อยละ 20</t>
  </si>
  <si>
    <t>3  มีการคัดกรองมะเร็งลำไส้ใหญ่และทวารหนัก  ร้อยละ 80</t>
  </si>
  <si>
    <t>4.  มีการคัดกรองมะเร็งปอด /วัณโรค ร้อยละ 90</t>
  </si>
  <si>
    <t>1.  มีการคัดกรองวัณโรคในกลุ่มเสี่ยง 8 กลุ่ม  ร้อยละ 80</t>
  </si>
  <si>
    <t>2.  มีการผู้ป่วยวัณโรคที่เป็นผู้สูงอายุทุกราย ได้รับการดูแล</t>
  </si>
  <si>
    <t xml:space="preserve">    โดยเจ้าหน้าที่อย่างใกล้ชิด</t>
  </si>
  <si>
    <t>1.  มีการซ้อมแผนรับภาวะฉุกเฉิน</t>
  </si>
  <si>
    <t>2.   มีการสรุปบทเรียนจากการฝึกซ้อมแผนและปรับปรุง</t>
  </si>
  <si>
    <t xml:space="preserve">    โอกาสพัฒนา</t>
  </si>
  <si>
    <t>1.  มีการคัดกรองร้อยละ 80</t>
  </si>
  <si>
    <t xml:space="preserve">2.  ผู้พยายามทำร้ายตนเองทุกรายได้รับเยี่ยมบ้าน </t>
  </si>
  <si>
    <t>1.  แผนสุขภาพตำบลมีคุณภาพทุกแผน</t>
  </si>
  <si>
    <t>2.  มีหมู่บ้านจัดการสุขภาพ</t>
  </si>
  <si>
    <t xml:space="preserve">     ร้อยละ 50 </t>
  </si>
  <si>
    <t>3.  เกิดนโยบายสาธารณะ อย่างน้อย</t>
  </si>
  <si>
    <t xml:space="preserve">    2  ประเด็น</t>
  </si>
  <si>
    <t xml:space="preserve">ที่ 2.3.1 </t>
  </si>
  <si>
    <t>2.3.1 ระดับความสำเร็จของการดำเนินงานคุ้มครองผู้บริโภคด้านอาหารและผลิตภัณฑ์สุขภาพ ไม่น้อยกว่า  ระดับ 4</t>
  </si>
  <si>
    <t>กลยุทธ์ที่  5  พัฒนาระบบการสื่อสารที่มีประสิทธิภาพในทุกระดับ</t>
  </si>
  <si>
    <t>ตัวชี้วัดรอง(PI)ที่  2.2.2 ระดับความสำเร็จในการพัฒนาระบบการสื่อสารด้านสุขภาพ  ระดับ  5</t>
  </si>
  <si>
    <t>กลยุทธ์ที่ 6  ส่งเสริมสนับสนุนการจัดการปัญหาสุขภาพโดยภาคีเครือข่าย ระดับตำบล</t>
  </si>
  <si>
    <t>ตัวชี้วัดรองที่  2.4.1  ระดับความสำเร็จในการจัดการปัญหาสุขภาพโดยภาคีเครือข่าย ระดับตำบล</t>
  </si>
  <si>
    <t>กลยุทธ์ที่ 8.   พัฒนากระบวนการขับเคลื่อนการดำเนินงานอย่างมีประสิทธิภาพ   1)  ระบบบริหารแผนปฏิบัติการ  2)  ระบบการนิเทศ กำกับติดตามและประเมินผล</t>
  </si>
  <si>
    <t xml:space="preserve">ตัวชี้วัดรอง (PI) ที่.3.11.   ระดับความสำเร็จในการบริหารแผนฯ   </t>
  </si>
  <si>
    <t xml:space="preserve">                   ที่ 3.1.2.   ระดับความสำเร็จในการพัฒนาระบบนิเทศกำกับติดตามและประเมินผล </t>
  </si>
  <si>
    <t>ธค มีค มิย กย.55</t>
  </si>
  <si>
    <t>4  ครั้ง</t>
  </si>
  <si>
    <t>กพ-.55</t>
  </si>
  <si>
    <t>2  ครั้ง</t>
  </si>
  <si>
    <t>กพ กค.55</t>
  </si>
  <si>
    <t>ตรวจเงินแผ่นดินและนายแพทย์สาธารณสุขจังหวัด   ทุก 6 เดือน</t>
  </si>
  <si>
    <t xml:space="preserve">          - มีการสรุปผลการดำเนินการตามแผนการควบคุมภายใน  เพื่อจัดทำหนังสือ</t>
  </si>
  <si>
    <t>รับรองการประเมินผลการควบคุมภายในของหน่วยงานและมีรายงานต่อ ผู้อำนวยการ</t>
  </si>
  <si>
    <t>การติดตามและประเมินผล</t>
  </si>
  <si>
    <t xml:space="preserve"> -ทุกหน่วยงานรายงานผลการประเมินองค์ประกอบการควบคุมภายใน 5 องค์ประกอบ</t>
  </si>
  <si>
    <t xml:space="preserve">สภาพแวดล้อมการควบคุม ปัจจัยเสี่ยง กิจกรรมการควบคุม สารสนเทศและการสื่อสาร </t>
  </si>
  <si>
    <t>คณะกรรมการฯและหัวหน้า</t>
  </si>
  <si>
    <t>หน่วยงาน,ผอ.รพ.สต.</t>
  </si>
  <si>
    <t>มีกลไกการดำเนินนการตามแผนการ</t>
  </si>
  <si>
    <t>ปรับปรุงระบบการควบคุมภายใน</t>
  </si>
  <si>
    <t xml:space="preserve"> - ประชุมชี้แจงระบบการควบคุมภายในด้านตัวชี้วัดรายบุคคล ให้กับผอ.รพ.สต.,หน.</t>
  </si>
  <si>
    <t xml:space="preserve">    กลุ่มงาน รพ.ช.</t>
  </si>
  <si>
    <t>2.  มีการกำกับติดตามประเมินผลและรายงานผลการดำเนินงานตามแผนความเสี่ยงได้ ครบถ้วน ถูกต้องและทันตามกำหนด</t>
  </si>
  <si>
    <t>1. ทุกความเสี่ยงได้รับการจัดการประชุมคณะทำงานเพื่อ</t>
  </si>
  <si>
    <t>1. จัดตั้งคณะทำงานพัฒนาบริหารความเสี่ยงตามหลักธรรมาภิบาลอำเภอเมืองปาน</t>
  </si>
  <si>
    <t>2. ประชุมคณะทำงานพัฒนาบริหารความเสี่ยงตามหลักธรรมาภิบาล</t>
  </si>
  <si>
    <t xml:space="preserve">     2.1 -ทำความเข้าใจและทำแผนการคณะทำงานพัฒนาบริหารความเสี่ยงตามหลักธรรมาภิบาล</t>
  </si>
  <si>
    <t xml:space="preserve">    2.2  ติดตามก้าวหน้าการคณะทำงานพัฒนาบริหารความเสี่ยงตามหลักธรรมาภิบาล</t>
  </si>
  <si>
    <t xml:space="preserve">    2.3  สรุปผลการคณะทำงานพัฒนาบริหารความเสี่ยงตามหลักธรรมาภิบาล</t>
  </si>
  <si>
    <t>3   วิเคราะห์ความเสี่ยง กิจกรรมควบคุมความเสี่ยงของโครงการ จัดลำดับความสำคัญ</t>
  </si>
  <si>
    <t xml:space="preserve">4.  ประเมินและจัดทำบัญชีความเสี่ยงของโครงการตามแผนปฏิบัติการ </t>
  </si>
  <si>
    <t>5.  นิเทศติดตาม หน่วยงาน ละ 1 ครั้ง</t>
  </si>
  <si>
    <t>6.  ทุกหน่วยงานรายงานการบริหารความเสี่ยงด้านคน เงิน และกฏหมายทุก 3 เดือน</t>
  </si>
  <si>
    <t xml:space="preserve">ตัวชี้วัดรอง (PI) ที่.3.3.1  ระดับความสำเร็จของการพัฒนาระบบบริหารทรัพยากรบุคคล  </t>
  </si>
  <si>
    <t xml:space="preserve">                     ที่ 3.3.2 ร้อยละของบุคคลากรที่ได้รับการพัฒนาสมรรถนะตามบทบาทหน้าที่ขององค์กรและวัฒนธรรมองค์กร ระดับ 5            </t>
  </si>
  <si>
    <t>1.  บุคลากรทุกคนมีสมรรถนะตามเกณฑ์</t>
  </si>
  <si>
    <t xml:space="preserve">     ที่กำหนด</t>
  </si>
  <si>
    <t>2.  ไม่มีบุคลากรลาออกจากราชการ</t>
  </si>
  <si>
    <t>3.  บุคลากรทุกคนทำงานอย่างมีความสุข</t>
  </si>
  <si>
    <t>บุคลากรทุกคน</t>
  </si>
  <si>
    <t>พย 54</t>
  </si>
  <si>
    <t>กพ พค 55</t>
  </si>
  <si>
    <t>2.มีสารนสนเทศที่มีคุรภาพสำหรับผู้บริหาร</t>
  </si>
  <si>
    <t xml:space="preserve">    - การจัดทำระบบข้อมูลการจัดการสุขภาพนิยาม การไหลเวียนข้อมูล  ผลการดำเนินงานตาม</t>
  </si>
  <si>
    <t>ตัวชี้วัด ข้อมูลทางการเงิน บุคลากร ระบาดวิทยา ปัญหาสาธารณสุขในอำเภอเมืองปาน</t>
  </si>
  <si>
    <t xml:space="preserve">    - ติดตามการบริหารจัดการข้อมูลของรพ.สต./รพ.ช. ข้อมูล 21 แฟ้ม op,pp,iP</t>
  </si>
  <si>
    <t xml:space="preserve">      สถานสุขภาพ,ด้านวิชาการ</t>
  </si>
  <si>
    <t>มค.กพ.55</t>
  </si>
  <si>
    <t>4.  การพัฒนาคุณภาพระบบฐานข้อมูลของสถานบริการ HosXP และ JHCIS</t>
  </si>
  <si>
    <t>5.ประเมินความพึงพอใจของผู้ใช้สารสนเทศ ในด้านความครบถ้วน ถูกต้องและเป็นปัจจุบัน</t>
  </si>
  <si>
    <t>มค พค.55</t>
  </si>
  <si>
    <t xml:space="preserve"> รพ.สต.อย่างน้อย  1 </t>
  </si>
  <si>
    <t xml:space="preserve"> มีผลงานวิชาการ  และมี   Best Practice</t>
  </si>
  <si>
    <t>1.  มีระบบจัดการความรู้อย่างต่อเนื่อง และนำไปใช้กับ</t>
  </si>
  <si>
    <t xml:space="preserve">    การปฏิบัติงานได้</t>
  </si>
  <si>
    <t>1) นักเรียนเข้าร่วมกิจกรรม</t>
  </si>
  <si>
    <t>2) พฤติกรรมสุขภาพของ</t>
  </si>
  <si>
    <t xml:space="preserve">2.2 กลุ่มวัยรุ่นในชุมชน  </t>
  </si>
  <si>
    <t xml:space="preserve">ระดับมัธยมศึกษา </t>
  </si>
  <si>
    <t xml:space="preserve"> - แกนนำนักเรียนปรับเปลียนพฤติกรรมสุขภาพจัดกิจกรรมในโรงเรียน 7 ขั้นตอน</t>
  </si>
  <si>
    <t xml:space="preserve"> - อบรมแกนนำนักเรียนปรับเปลี่ยนพฤติกรรมสุขภาพ</t>
  </si>
  <si>
    <t xml:space="preserve">2.3 กลุ่มผู้สูงอายุในชุมชน </t>
  </si>
  <si>
    <t xml:space="preserve"> - อบรมแกนนำเยาวชนในชุมชนปรับเปลี่ยนพฤติกรรมสุขภาพ</t>
  </si>
  <si>
    <t xml:space="preserve"> - อบรมแกนนำผู้สูงอายุปรับเปลี่ยนพฤติกรรมสุขภาพ</t>
  </si>
  <si>
    <t xml:space="preserve">     ครั้งที่3จัดทำเวทีเสนอแผนต่อคณะกรรมการปรับเปลี่ยนพฤติกรรมสุขภาพอำเภอ</t>
  </si>
  <si>
    <t xml:space="preserve">     ครั้งที่6ถอดบทเรียนนำเสนอในเวทีระดับอำเภอ</t>
  </si>
  <si>
    <t xml:space="preserve"> - แกนนำผู้สูงอายุปรับเปลียนพฤติกรรมสุขภาพ 7 ขั้นตอน</t>
  </si>
  <si>
    <t xml:space="preserve">2.4 กลุ่มวัยแรงงานในชุมชน(เน้นอายุ 35 - 59 ปี) </t>
  </si>
  <si>
    <t xml:space="preserve"> - อบรมแกนนำวัยแรงงานปรับเปลี่ยนพฤติกรรมสุขภาพ</t>
  </si>
  <si>
    <t>ประเด็นพฤติกรรมสุขภาพที่ต้องการคือ</t>
  </si>
  <si>
    <t>พฤติกรรมสุขภาพตามประเด็นที่ระบุข้างบน</t>
  </si>
  <si>
    <t xml:space="preserve"> - แกนนำวัยแรงงานปรับเปลียนพฤติกรรมสุขภาพ 7 ขั้นตอน</t>
  </si>
  <si>
    <t xml:space="preserve">     ครั้งที่3 นำเสนอแผนต่อคณะกรรมการปรับเปลี่ยนพฤติกรรมสุขภาพอำเภอ</t>
  </si>
  <si>
    <t>มีแกนนำเข้าประชุมร้อยละ 90</t>
  </si>
  <si>
    <t>มีรายงานประเมินผล</t>
  </si>
  <si>
    <t>มี.ค./ ส.ค.</t>
  </si>
  <si>
    <t>ส.ค.</t>
  </si>
  <si>
    <t>ประสิทธ์</t>
  </si>
  <si>
    <t>เยาวเรศ</t>
  </si>
  <si>
    <t>ประจักร</t>
  </si>
  <si>
    <t>เป้าประสงค์ที่ 2.4 ส่งเสริมสนับสนุนการจัด การปัญหาสุขภาพโดยภาคีเครือข่ายระดับตำบล</t>
  </si>
  <si>
    <t xml:space="preserve">ตำบลละ 1 แผน </t>
  </si>
  <si>
    <t xml:space="preserve"> - การจัดเวทีคืนข้อมูล </t>
  </si>
  <si>
    <t xml:space="preserve"> - การทบทวน/ปรับปรุงแผน </t>
  </si>
  <si>
    <t xml:space="preserve">  - การนำเสนอผลงาน </t>
  </si>
  <si>
    <t xml:space="preserve"> - ดำเนินการ</t>
  </si>
  <si>
    <t xml:space="preserve"> - การติดตามประเมินการดำเนินงาน</t>
  </si>
  <si>
    <t>การพัฒนาคุณภาพของแผนสุขภาพตำบล(บูรณาการ2.1 / 2.2/2.3)</t>
  </si>
  <si>
    <t>การพัฒนาการจัดการสุขภาพ(บูรณาการ2.1 / 2.2/2.3)</t>
  </si>
  <si>
    <t xml:space="preserve"> - การแลกเปลี่ยนเรียนรู้ เน้นในส่วนของ รนสช.</t>
  </si>
  <si>
    <t xml:space="preserve"> - การดำเนินการอบรมคณะกรรมการทีมจัดการสุขภาพระดับตำบล,หมู่บ้าน</t>
  </si>
  <si>
    <t xml:space="preserve"> - ทะเบียนนวัตกรรม/เรื่องเด่นของแต่ละพื้นที่</t>
  </si>
  <si>
    <t xml:space="preserve"> - การศึกษาดูงาน</t>
  </si>
  <si>
    <t>การพัฒนาและขับเคลื่อนนโยบายสาธารณะ (บูรณาการ2.1 / 2.2/2.3)</t>
  </si>
  <si>
    <t xml:space="preserve"> - ประสานงานกับทุกภาคีเครือข่ายเพื่อเชื่อมร้อยประเด็นเด่นของแต่ละพื้นที่</t>
  </si>
  <si>
    <t xml:space="preserve"> - จัดเวทีสัมมนาสมัชชาสุขภาพระดับอำเภอ</t>
  </si>
  <si>
    <t xml:space="preserve"> - ประชุมภาคีเครือข่ายเพื่อยกระดับประเด็นที่ขับเคลื่อนจากตำบลสู่อำเภอ</t>
  </si>
  <si>
    <t>การสนับสนุนการดำเนินการกองทุนสุขภาพตำบล</t>
  </si>
  <si>
    <t>กองทุนประเมินตนเอง</t>
  </si>
  <si>
    <t>กรรมการกลางออกประเมินกองทุนสุขภาพตำบล</t>
  </si>
  <si>
    <t xml:space="preserve"> - การประเมินกองทุนสุขภาพตำบล/นิเทศติดตาม</t>
  </si>
  <si>
    <t xml:space="preserve"> ประเด็น  - ระบบการเฝ้าระวัง ควบคุม ป้องกันโรคในชุมชน</t>
  </si>
  <si>
    <t xml:space="preserve">                - การติดตามดูแลผู้ป่วยโรคเรื้อรัง (Home ward)</t>
  </si>
  <si>
    <t xml:space="preserve">                - การปรับเปลี่ยนพฤติกรรม</t>
  </si>
  <si>
    <t>การดำเนินการ</t>
  </si>
  <si>
    <t>ร่างข้อบังคับขององค์กรปกครองส่วนท้องถิ่นตาม พรบ.สาธารณสุข ปี 2535</t>
  </si>
  <si>
    <t>ประสิทย์</t>
  </si>
  <si>
    <t xml:space="preserve"> - จัดเวทีแลกเปลี่ยนเรียนรู้ กสต.</t>
  </si>
  <si>
    <t xml:space="preserve"> - ตรวจ Pap smear/ ตรวจเต้านม </t>
  </si>
  <si>
    <t xml:space="preserve">อายุ 30-60 ปี </t>
  </si>
  <si>
    <t>ตด.54-กค.55</t>
  </si>
  <si>
    <t>ชาริณี</t>
  </si>
  <si>
    <t xml:space="preserve"> - ตรวจคัดกรองมะเร็งลำไส้ใหญ่และทวารหนัก</t>
  </si>
  <si>
    <t xml:space="preserve">อายุ 50-65 ปี </t>
  </si>
  <si>
    <t>ข้าราชการ</t>
  </si>
  <si>
    <t>มีค.55-กค.55</t>
  </si>
  <si>
    <t xml:space="preserve">ทุกกลุ่ม </t>
  </si>
  <si>
    <t>ขวัญทอง, นัดดา</t>
  </si>
  <si>
    <t xml:space="preserve">ขวัญทอง </t>
  </si>
  <si>
    <t xml:space="preserve"> - ทบทวนแนวทางการรักษา </t>
  </si>
  <si>
    <t>รพ.เมืองปาน, รพ.สต. ทุกแห่ง</t>
  </si>
  <si>
    <t xml:space="preserve"> - แนวทางการส่งต่อ</t>
  </si>
  <si>
    <t xml:space="preserve"> - แนวทางการรักษาต่อเนื่อง , การดุแลระยะสุดท้าย</t>
  </si>
  <si>
    <t>ร้อยละ 90</t>
  </si>
  <si>
    <t xml:space="preserve">       คัดกรองสุขภาพกลุ่มเป้าหมาย</t>
  </si>
  <si>
    <t xml:space="preserve">3.1. จัดตั้งศูนย์ประสานงานการสื่อสารประชาสัมพันธ์ด้านสุขภาพ </t>
  </si>
  <si>
    <t>3 สนับสนุนสื่อประชาสัมพันธ์ด้านสุขภาพ</t>
  </si>
  <si>
    <t>3.2.    พัฒนาช่องทางการสื่อสาร</t>
  </si>
  <si>
    <t>3.3 จัดกิจกรรมรณรงค์ในวาระเศษต่างๆในประเด็น</t>
  </si>
  <si>
    <t>10 ตู้</t>
  </si>
  <si>
    <t xml:space="preserve">     1.3.1จัดประชุมฟื้นฟูเจ้าหน้าที่ทำคลินิกDPAC</t>
  </si>
  <si>
    <t>จนท.รพ.สต.30คน</t>
  </si>
  <si>
    <t>ผู้รับผิดชอบงานNCD เข้าร่วมประชุมร้อยละ 100</t>
  </si>
  <si>
    <t xml:space="preserve">     1.3.2 คลินิก DPAC </t>
  </si>
  <si>
    <t xml:space="preserve">      1.3.3 อบรมการให้คำปรึกษาในคลินิกบริการที่เป็นมิตรกับวัยรุ่น </t>
  </si>
  <si>
    <t>แกนนำเยาวชนเข้าอบรมร้อยละ100</t>
  </si>
  <si>
    <t>การผลักดันให้มีกระบวนการขับเคลื่อนนโยบายสาธารณะ</t>
  </si>
  <si>
    <t xml:space="preserve">ตัวชี้วัดหลัก(KPI)ที่ 2.4.1 ระดับความสำเร็จของการจัดการสุขภาพโดยภาคีเครือข่ายสุขภาพ  ≥ ร้อยละ 50 </t>
  </si>
  <si>
    <t xml:space="preserve"> 1) บริโภคอาหารที่ถูกต้อง  ดังนี้</t>
  </si>
  <si>
    <t xml:space="preserve">  สถานที่   รพช. เมืองปาน / สสอ. เมืองปาน</t>
  </si>
  <si>
    <t>อำเภอเมืองปาน ปีงบประมาณ 2555(บูรณาการกับเป้า 2.1)</t>
  </si>
  <si>
    <t xml:space="preserve">      - อสม.ดูแลผู้ป่วย เยี่ยมบ้าน ติดตามการกินยา การจัดสิ่งแวดล้อม ระบบการส่งต่อ</t>
  </si>
  <si>
    <t>ครั้งที่ 2</t>
  </si>
  <si>
    <t>ครั้งที่ 4</t>
  </si>
  <si>
    <t>การเป็นผู้ป่วยรายใหม่</t>
  </si>
  <si>
    <t>เป้าประสงค์</t>
  </si>
  <si>
    <t xml:space="preserve">     ครั้งที่6ถอดบทเรียนนำเสนอในเวทีแลกเปลี่ยนเรียนรู้</t>
  </si>
  <si>
    <t>สุขนันสินี</t>
  </si>
  <si>
    <t>บาท</t>
  </si>
  <si>
    <t>กลุ่มเป้าหมาย</t>
  </si>
  <si>
    <t>แบบสำรวจข้อมูลผู้รับผิดชอบการจัดทำแผนปฏิบัติการสาธารณสุขภายใต้ประเด็นยุทธศาสตร์ระดับอำเภอ</t>
  </si>
  <si>
    <t>รายการ</t>
  </si>
  <si>
    <t>ชื่อ-สกุลผู้รับผิดชอบ</t>
  </si>
  <si>
    <t xml:space="preserve">โทรศัพท์  </t>
  </si>
  <si>
    <t>E-mail address</t>
  </si>
  <si>
    <t>สมคิด วังทอง</t>
  </si>
  <si>
    <t>086-1924525</t>
  </si>
  <si>
    <t>somkidwangthong@yahoo.com</t>
  </si>
  <si>
    <t>นัดดา หวานแหลม</t>
  </si>
  <si>
    <t>087-0309808</t>
  </si>
  <si>
    <t>081-9936143</t>
  </si>
  <si>
    <t>ประจักษ์   ขันเวท</t>
  </si>
  <si>
    <t>089-8539985</t>
  </si>
  <si>
    <t xml:space="preserve">     ของผู้ให้และผู้รับบริการ</t>
  </si>
  <si>
    <t>081-9519324</t>
  </si>
  <si>
    <t>088-5475790</t>
  </si>
  <si>
    <t>081-0241576</t>
  </si>
  <si>
    <t>ธนาภรณ์    ใจมา</t>
  </si>
  <si>
    <t xml:space="preserve">      -  วัณโรค</t>
  </si>
  <si>
    <t>สัญญา  มีมานะ</t>
  </si>
  <si>
    <t>084-8108787</t>
  </si>
  <si>
    <t>Symmn17@hotmail.com</t>
  </si>
  <si>
    <t>Piyawat_suejing@hotmail.com</t>
  </si>
  <si>
    <t xml:space="preserve">    - อาหารเป็นพิษ</t>
  </si>
  <si>
    <t>081-2894343</t>
  </si>
  <si>
    <t xml:space="preserve">Pathsuwan_r@yahoo.com </t>
  </si>
  <si>
    <t>วารุณี  ศรีแสง</t>
  </si>
  <si>
    <t>089-5139323</t>
  </si>
  <si>
    <t>Varunee2@hotmail.com</t>
  </si>
  <si>
    <t xml:space="preserve">    - ความดันโลหิตสูง</t>
  </si>
  <si>
    <t xml:space="preserve">    - ฆ่าตัวตาย</t>
  </si>
  <si>
    <t>นัดดา      หวานแหลม</t>
  </si>
  <si>
    <t xml:space="preserve">    - มะเร็ง</t>
  </si>
  <si>
    <t xml:space="preserve">    - หลอดเลือดสมอง</t>
  </si>
  <si>
    <t xml:space="preserve">    - ไข้เลือดออก</t>
  </si>
  <si>
    <t>สุขนันท์สินี  เพชรสุวรรณ์</t>
  </si>
  <si>
    <t xml:space="preserve">    - อุจจาระร่วง</t>
  </si>
  <si>
    <t xml:space="preserve">   - โรคในช่องปาก</t>
  </si>
  <si>
    <t>ทพ. ทวีศักดิ์  ประกอบดี</t>
  </si>
  <si>
    <t>083 -1507107</t>
  </si>
  <si>
    <t xml:space="preserve">    - กามโรคและเอดส์</t>
  </si>
  <si>
    <t>กรรณิการ์ วงศ์ออด</t>
  </si>
  <si>
    <t>สครัปไทฟัส</t>
  </si>
  <si>
    <t>ไตวาย</t>
  </si>
  <si>
    <t>ตาแดง</t>
  </si>
  <si>
    <t>นายประสิทธิ์ อิ่มปัญญา</t>
  </si>
  <si>
    <t>080-1203940</t>
  </si>
  <si>
    <t>นายชัยวิทย์   ซื่อจริง</t>
  </si>
  <si>
    <t>นางกรรณิการ์   วงค์อ๊อด</t>
  </si>
  <si>
    <t>085-0412294</t>
  </si>
  <si>
    <t>Kannika_wong@hotmail.com</t>
  </si>
  <si>
    <t>นัดดา         หวานแหลม</t>
  </si>
  <si>
    <t>ทพ.ทวีศักดิ์       ประกอบดี</t>
  </si>
  <si>
    <t>083-1507107</t>
  </si>
  <si>
    <t xml:space="preserve">      -  การสื่อสารด้านสุขภาพ</t>
  </si>
  <si>
    <t>นางสุขนันท์สินี  เพชรสุวรรณ์</t>
  </si>
  <si>
    <t>089-9564169</t>
  </si>
  <si>
    <t>081-7646894</t>
  </si>
  <si>
    <t>-การคุ้มครองผู้บริโภคฯ</t>
  </si>
  <si>
    <t>ภญ.นฤมล สุรินทร์</t>
  </si>
  <si>
    <t>080-5015390</t>
  </si>
  <si>
    <t>sukiron@hotmail.com</t>
  </si>
  <si>
    <t>เยาวเรศ    เครือเพลา</t>
  </si>
  <si>
    <t>089-5606127</t>
  </si>
  <si>
    <t>Yingyao07@hotmail.com</t>
  </si>
  <si>
    <t xml:space="preserve"> 3.3   ประชุมเพื่อบทบาทท้องถิ่น/ชุมชนการควบคุมโรค</t>
  </si>
  <si>
    <t>จนท.สาธารณสุข 15  คน/2 ครั้ง</t>
  </si>
  <si>
    <t xml:space="preserve"> 4. การสนับสนุนของทีมควบคุมโรคระดับอำเภอ</t>
  </si>
  <si>
    <t xml:space="preserve">   4.2   ทำแผนปฏิบัติการควบคุมโรคระดับตำบล</t>
  </si>
  <si>
    <t xml:space="preserve">  3 ครั้ง</t>
  </si>
  <si>
    <t xml:space="preserve"> มีค มิย กย.55</t>
  </si>
  <si>
    <t>52  ครั้ง</t>
  </si>
  <si>
    <t>12  ครั้ง</t>
  </si>
  <si>
    <t>5. พัฒนาระบบการเฝ้าระวังและเตือนภัย</t>
  </si>
  <si>
    <t xml:space="preserve">  5.1  กำกับให้ รพ.สต.และ รพ. รายงานผู้ป่วย ILI ทุกวันจันทร์</t>
  </si>
  <si>
    <t xml:space="preserve">  5.2 จัดทำสรุปสถานการณ์โรค ILI และโรคเฝ้าระวังสำคัญ</t>
  </si>
  <si>
    <t xml:space="preserve">  5.3 ประชุมทีม SRRT ทางระบบ SKYPE ทุกเช้าวันจันทร์</t>
  </si>
  <si>
    <t>6.  พัฒนาศักยภาพทีม SRRT  ระดับตำบล/อำเภอ</t>
  </si>
  <si>
    <t xml:space="preserve">  6.1  อบรมทีมควบคุมโรคระดับตำบล/อำเภอ</t>
  </si>
  <si>
    <t xml:space="preserve">  6.2  เวทีคืนข้อมูลทางระบาดวิทยาให้ทีมทำงานระดับตำบล</t>
  </si>
  <si>
    <t>7.   การเตรียมพร้อมรับภาวะฉุกเฉินทางสาธารณสุข</t>
  </si>
  <si>
    <t xml:space="preserve">7.1  ซ้อมแผนประจำปีของทีม SRRT </t>
  </si>
  <si>
    <t>7.2  ร่วมซ้อมแผนรองรับสาธารณภัย  เรื่อง. น้ำท่วม ดินถล่ม</t>
  </si>
  <si>
    <t xml:space="preserve">7.3  ประชุมสรุปบทเรียนและจัดทำรายงานการซ้อมแผน </t>
  </si>
  <si>
    <t>8.  ประกวดการทำงานสอบสวนควบคุมโรคระดับตำบล</t>
  </si>
  <si>
    <t>9. พัฒนาศูนย์ข้อมูล ระบาดวิทยาระดับตำบล/อำเภอ</t>
  </si>
  <si>
    <t>10.   การควบคุมกำกับงาน</t>
  </si>
  <si>
    <t>11.  อำเภอตรวจประเมินภายใน พร้อมกับจัดทำแผนพัฒนาปีต่อไป</t>
  </si>
  <si>
    <t>12  .ผู้บริหารอำเภอประเมินผลการดำเนินงาน</t>
  </si>
  <si>
    <t>มีค กย.55</t>
  </si>
  <si>
    <t>1.  พัฒนาคณะกรรมการดำเนินงาน</t>
  </si>
  <si>
    <t xml:space="preserve">    - ประชุมคณะกรรมการ กำหนดทิศทางการพัฒนางาน</t>
  </si>
  <si>
    <t>2. ทบทวนและพัฒนา การจัดบริการและ</t>
  </si>
  <si>
    <t xml:space="preserve">    2.1 วางแผนพัฒนาการบริหารจัดการ งานแพทย์แผนไทย</t>
  </si>
  <si>
    <t xml:space="preserve">    2.2 ติดลำโพงเพดานเพิ่มกิจกรรม ด้านดนตรีบำบัด </t>
  </si>
  <si>
    <t xml:space="preserve">    2.3 ปรับปรุงสวนหย่อม,ตกแต่งในห้องนวด </t>
  </si>
  <si>
    <t>3. พัฒนามาตรฐานการให้บริการแพทย์แผนไทย</t>
  </si>
  <si>
    <t xml:space="preserve">    3.1 การประเมินมาตรฐานการจัดบริการแพทย์แผนไทย</t>
  </si>
  <si>
    <t xml:space="preserve">    3.2 พัฒนาและยกระดับมาตรฐานการให้บริการของผู้ให้บริการแพทย์แผนไทย</t>
  </si>
  <si>
    <t xml:space="preserve">    3.3 ทบทวนความรู้การให้บริการและพัฒนาศักยภาพผู้ให้บริการแพทย์แผนไทย</t>
  </si>
  <si>
    <t xml:space="preserve">    3.4 ส่งเสริมการใช้ยาสมุนไพร ในสถานบริการสาธารณสุข</t>
  </si>
  <si>
    <t>...3....ครั้ง/ปี</t>
  </si>
  <si>
    <t>มค เมย กค.55</t>
  </si>
  <si>
    <t>1  ครั้ง</t>
  </si>
  <si>
    <t>4  จุด</t>
  </si>
  <si>
    <t>1  แห่ง</t>
  </si>
  <si>
    <t>ตค-ธค.54</t>
  </si>
  <si>
    <t>4. ส่งเสริมดูแลสุขภาพหญิงตั้งครรภ์ และหญิงหลังคลอดด้วยหลักภูมิปัญญา</t>
  </si>
  <si>
    <t xml:space="preserve">    4.1 ส่งเสริมการรับประทานอาหารสมุนไพรสำหรับหญิงตั้งครรภ์</t>
  </si>
  <si>
    <t xml:space="preserve">   4.2 ส่งเสริมการดูแลสุขภาพสำหรับหญิงหลังคลอด เช่นการอาบน้ำสมุนไพร การอบ</t>
  </si>
  <si>
    <t xml:space="preserve">    4.3 จัดชุดเยี่ยมหญิงหลังคลอดในโรงพยาบาลเมืองปาน</t>
  </si>
  <si>
    <t xml:space="preserve">1.  หญิงตั้งครรภ์และหญิงหลังคลอด </t>
  </si>
  <si>
    <t xml:space="preserve">     ได้รับบริการการแพทย์แผนไทย   90 %</t>
  </si>
  <si>
    <t>2.  มีห้องสมุดภูมิปัญญาการแพทย์แผนไทย</t>
  </si>
  <si>
    <t xml:space="preserve">    การแพทย์พื้นบ้าน  1 แห่ง</t>
  </si>
  <si>
    <t>5 ห้องสมุดภูมิปัญญา ด้านการแพทย์แผนไทยและการแพทย์พื้นบ้าน อำเภอเมืองปาน</t>
  </si>
  <si>
    <t xml:space="preserve">    5.1 รวบรวม อนุรักษ์ ภูมิปัญญา ในอำเภอเมืองปาน</t>
  </si>
  <si>
    <t xml:space="preserve">    5.2 เผยแพร่และส่งเสริมการสืบทอดภูมิปัญญาด้านการแพทย์แผนไทย</t>
  </si>
  <si>
    <t xml:space="preserve">    5.3 ปรับปรุงสวนสมุนไพร</t>
  </si>
  <si>
    <t xml:space="preserve">    5.4 ปรับปรุงสถานที่  บ้านสีฟ้า เป็นห้องสมุดภูมิปัญญาด้านการแพทย์แผนไทย</t>
  </si>
  <si>
    <t>6.  ทบทวนเหตุการณ์ไม่พึงประสงค์จากการรับบริการ</t>
  </si>
  <si>
    <t>7.  สำรวจความพึงพอใจของผู้รับบริการ</t>
  </si>
  <si>
    <t>2 ครั้ง (บูรณาการกับ ย.1.2 )</t>
  </si>
  <si>
    <t>8.  ตรวจเยี่ยมภายในเพื่อประเมินมาตรฐานการแพทย์แผนไทย</t>
  </si>
  <si>
    <t>ธค.54 ,พค.55</t>
  </si>
  <si>
    <t>1 ประชุมคณะกรรมการและประเมินตนเองตามแบบฟอร์มมาตรฐานสุขศึกษา</t>
  </si>
  <si>
    <t>2 ประกาศนโยบายสุขศึกษาอำเภอเมืองปาน</t>
  </si>
  <si>
    <t>3  การประเมินตนเองตามมาตรฐานงานสุขศึกษาตาม มส.๑ และ มส. ๒</t>
  </si>
  <si>
    <t>4 จัดอบรมให้ความรู้ทีมสุขศึกษาเกี่ยวกับ มาตรฐานสุขศึกษา</t>
  </si>
  <si>
    <t>5 จัดทำแผนปฎิบัติการ(ปฎิทิน)สุขศึกษา รพ.สต./รพ.มป.</t>
  </si>
  <si>
    <t>6 จัดทำข้อมูลพฤติกรรมสุขภาพอำเภอเมืองปาน ร่วมกับยุทธศาสตร์ที่2</t>
  </si>
  <si>
    <t>7 ประเมินผลการดำเนินงานมาตรฐานสุขศึกษา</t>
  </si>
  <si>
    <t>2.  ผู้รับบริการทุกคนได้รับข้อมูลข่าวสารด้านสุขภาพ</t>
  </si>
  <si>
    <t xml:space="preserve">     ที่ถูกต้อง</t>
  </si>
  <si>
    <t>3.  ทีมงานสุขศึกษามีความเข้าใจในกระบวนการ</t>
  </si>
  <si>
    <t xml:space="preserve">     พัฒนาสุขศึกษาตามมาตรฐาน</t>
  </si>
  <si>
    <t>1 ประเมินตนเองเพื่อขอรับรองคุณภาพซ้ำ</t>
  </si>
  <si>
    <t>2 พัฒนาคุณภาพบริการตามเกณฑ์</t>
  </si>
  <si>
    <t>3 พัฒนาคลินิกบำบัดสุรา บุหรี่ และทูบีนัมเบอร์วัน</t>
  </si>
  <si>
    <t xml:space="preserve">   ความเข้าใจและสามารถตรวจประเมิน</t>
  </si>
  <si>
    <t xml:space="preserve">   มาตรฐานได้</t>
  </si>
  <si>
    <t xml:space="preserve"> มีทีมพัฒนาคุณภาพมาตรฐานบำบัดยาเสพติดที่มี</t>
  </si>
  <si>
    <t>1. การตรวจติดตามระบบคุณภาพภายใน (IS)</t>
  </si>
  <si>
    <t>3. เพิ่มศักยภาพระบบคอมพิวเตอร์เพื่อรองรับการรายงานผล</t>
  </si>
  <si>
    <t>4. พัฒนาระบบฐานข้อมูลแลปโดยเพิ่มผลแลปนอกในฐานข้อมูล</t>
  </si>
  <si>
    <t>5. ทบทวนการใช้ทรัพยากรใน lab , การวิเคราะห์ต้นทุน</t>
  </si>
  <si>
    <t>6. ทบทวนข้อตกลงและการให้บริการห้องปฏิบัติการกับผู้ใช้บริการ</t>
  </si>
</sst>
</file>

<file path=xl/styles.xml><?xml version="1.0" encoding="utf-8"?>
<styleSheet xmlns="http://schemas.openxmlformats.org/spreadsheetml/2006/main">
  <numFmts count="65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\t&quot; &quot;#,##0_);\(\t&quot; &quot;#,##0\)"/>
    <numFmt numFmtId="165" formatCode="\t&quot; &quot;#,##0_);[Red]\(\t&quot; &quot;#,##0\)"/>
    <numFmt numFmtId="166" formatCode="\t&quot; &quot;#,##0.00_);\(\t&quot; &quot;#,##0.00\)"/>
    <numFmt numFmtId="167" formatCode="\t&quot; &quot;#,##0.00_);[Red]\(\t&quot; 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&quot;฿&quot;* #,##0.00_-;\-&quot;฿&quot;* #,##0.00_-;_-&quot;฿&quot;* &quot;-&quot;??_-;_-@_-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* #,##0_-;\-* #,##0_-;_-* &quot;-&quot;??_-;_-@_-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_-* #,##0.0_-;\-* #,##0.0_-;_-* &quot;-&quot;??_-;_-@_-"/>
    <numFmt numFmtId="185" formatCode="[$-1070000]d/m/yy;@"/>
    <numFmt numFmtId="186" formatCode="[$-107041E]d\ mmm\ yy;@"/>
    <numFmt numFmtId="187" formatCode="[$-101041E]d\ mmm\ yy;@"/>
    <numFmt numFmtId="188" formatCode="_(* #,##0.00_);_(* \(#,##0.00\);_(* &quot;-&quot;??_);_(@_)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\t&quot;$&quot;#,##0_);\(\t&quot;$&quot;#,##0\)"/>
    <numFmt numFmtId="201" formatCode="\t&quot;$&quot;#,##0_);[Red]\(\t&quot;$&quot;#,##0\)"/>
    <numFmt numFmtId="202" formatCode="\t&quot;$&quot;#,##0.00_);\(\t&quot;$&quot;#,##0.00\)"/>
    <numFmt numFmtId="203" formatCode="\t&quot;$&quot;#,##0.00_);[Red]\(\t&quot;$&quot;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&quot; &quot;#,##0_);\(&quot; &quot;#,##0\)"/>
    <numFmt numFmtId="208" formatCode="&quot; &quot;#,##0_);[Red]\(&quot; &quot;#,##0\)"/>
    <numFmt numFmtId="209" formatCode="&quot; &quot;#,##0.00_);\(&quot; &quot;#,##0.00\)"/>
    <numFmt numFmtId="210" formatCode="&quot; &quot;#,##0.00_);[Red]\(&quot; &quot;#,##0.00\)"/>
    <numFmt numFmtId="211" formatCode="_(&quot; &quot;* #,##0_);_(&quot; &quot;* \(#,##0\);_(&quot; &quot;* &quot;-&quot;_);_(@_)"/>
    <numFmt numFmtId="212" formatCode="_(&quot; &quot;* #,##0.00_);_(&quot; &quot;* \(#,##0.00\);_(&quot; &quot;* &quot;-&quot;??_);_(@_)"/>
    <numFmt numFmtId="213" formatCode="_-* #,##0.000_-;\-* #,##0.000_-;_-* &quot;-&quot;??_-;_-@_-"/>
    <numFmt numFmtId="214" formatCode="_-* #,##0.0000_-;\-* #,##0.0000_-;_-* &quot;-&quot;??_-;_-@_-"/>
    <numFmt numFmtId="215" formatCode="[$-409]dddd\,\ mmmm\ dd\,\ yyyy"/>
    <numFmt numFmtId="216" formatCode="dd\ ดดด\ bb"/>
    <numFmt numFmtId="217" formatCode="[$-41E]d\ mmmm\ yyyy"/>
    <numFmt numFmtId="218" formatCode="[$-D07041E]d&quot; &quot;mmm&quot; &quot;yy;@"/>
    <numFmt numFmtId="219" formatCode="_(* #,##0_);_(* \(#,##0\);_(* &quot;-&quot;??_);_(@_)"/>
    <numFmt numFmtId="220" formatCode="_-* #,##0.00_-;\-* #,##0.00_-;_-* \-??_-;_-@_-"/>
  </numFmts>
  <fonts count="70">
    <font>
      <sz val="11"/>
      <color indexed="8"/>
      <name val="Tahoma"/>
      <family val="2"/>
    </font>
    <font>
      <sz val="10"/>
      <name val="Arial"/>
      <family val="2"/>
    </font>
    <font>
      <sz val="16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u val="single"/>
      <sz val="20"/>
      <color indexed="12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SarabunPSK"/>
      <family val="2"/>
    </font>
    <font>
      <sz val="14"/>
      <color indexed="8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1"/>
      <color indexed="8"/>
      <name val="TH Sarabun New"/>
      <family val="2"/>
    </font>
    <font>
      <sz val="14"/>
      <color indexed="10"/>
      <name val="TH Sarabun New"/>
      <family val="2"/>
    </font>
    <font>
      <sz val="16"/>
      <color indexed="8"/>
      <name val="TH Sarabun New"/>
      <family val="2"/>
    </font>
    <font>
      <sz val="16"/>
      <color indexed="10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Angsana New"/>
      <family val="1"/>
    </font>
    <font>
      <sz val="10"/>
      <name val="TH Sarabun New"/>
      <family val="2"/>
    </font>
    <font>
      <sz val="14"/>
      <name val="Cordia New"/>
      <family val="2"/>
    </font>
    <font>
      <sz val="8"/>
      <name val="Arial"/>
      <family val="2"/>
    </font>
    <font>
      <sz val="12"/>
      <name val="TH Sarabun New"/>
      <family val="2"/>
    </font>
    <font>
      <sz val="12"/>
      <color indexed="8"/>
      <name val="TH Sarabun New"/>
      <family val="2"/>
    </font>
    <font>
      <sz val="10"/>
      <name val="AngsanaUPC"/>
      <family val="1"/>
    </font>
    <font>
      <u val="single"/>
      <sz val="14"/>
      <name val="TH Sarabun New"/>
      <family val="2"/>
    </font>
    <font>
      <b/>
      <u val="single"/>
      <sz val="14"/>
      <name val="TH Sarabun New"/>
      <family val="2"/>
    </font>
    <font>
      <u val="single"/>
      <sz val="16"/>
      <color indexed="8"/>
      <name val="TH Sarabun New"/>
      <family val="2"/>
    </font>
    <font>
      <sz val="18"/>
      <color indexed="8"/>
      <name val="TH Sarabun New"/>
      <family val="2"/>
    </font>
    <font>
      <b/>
      <sz val="13"/>
      <name val="TH Sarabun New"/>
      <family val="2"/>
    </font>
    <font>
      <sz val="13"/>
      <name val="TH Sarabun New"/>
      <family val="2"/>
    </font>
    <font>
      <b/>
      <sz val="12"/>
      <name val="TH Sarabun New"/>
      <family val="2"/>
    </font>
    <font>
      <b/>
      <sz val="14"/>
      <color indexed="8"/>
      <name val="TH Sarabun New"/>
      <family val="2"/>
    </font>
    <font>
      <b/>
      <u val="single"/>
      <sz val="14"/>
      <color indexed="8"/>
      <name val="TH Sarabun New"/>
      <family val="2"/>
    </font>
    <font>
      <sz val="7"/>
      <name val="TH Sarabun New"/>
      <family val="2"/>
    </font>
    <font>
      <b/>
      <sz val="16"/>
      <color indexed="10"/>
      <name val="TH Sarabun New"/>
      <family val="2"/>
    </font>
    <font>
      <u val="single"/>
      <sz val="12"/>
      <name val="TH Sarabun New"/>
      <family val="2"/>
    </font>
    <font>
      <u val="single"/>
      <sz val="16"/>
      <name val="TH Sarabun New"/>
      <family val="2"/>
    </font>
    <font>
      <b/>
      <sz val="14"/>
      <color indexed="10"/>
      <name val="TH Sarabun New"/>
      <family val="2"/>
    </font>
    <font>
      <b/>
      <i/>
      <u val="single"/>
      <sz val="14"/>
      <name val="TH Sarabun New"/>
      <family val="2"/>
    </font>
    <font>
      <i/>
      <sz val="14"/>
      <name val="TH Sarabun New"/>
      <family val="2"/>
    </font>
    <font>
      <i/>
      <u val="single"/>
      <sz val="14"/>
      <name val="TH Sarabun New"/>
      <family val="2"/>
    </font>
    <font>
      <b/>
      <sz val="11"/>
      <name val="TH Sarabun New"/>
      <family val="2"/>
    </font>
    <font>
      <u val="single"/>
      <sz val="14"/>
      <color indexed="8"/>
      <name val="TH Sarabun New"/>
      <family val="2"/>
    </font>
    <font>
      <i/>
      <sz val="14"/>
      <color indexed="8"/>
      <name val="TH Sarabun New"/>
      <family val="2"/>
    </font>
    <font>
      <b/>
      <sz val="18"/>
      <name val="TH Sarabun New"/>
      <family val="2"/>
    </font>
    <font>
      <b/>
      <sz val="18"/>
      <color indexed="10"/>
      <name val="TH Sarabun New"/>
      <family val="2"/>
    </font>
    <font>
      <sz val="12"/>
      <color indexed="10"/>
      <name val="TH Sarabun New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/>
      <bottom style="dashed"/>
    </border>
    <border>
      <left style="thin"/>
      <right style="thin"/>
      <top/>
      <bottom style="hair"/>
    </border>
    <border>
      <left style="thin"/>
      <right style="thin"/>
      <top style="dash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2" fillId="20" borderId="1" applyNumberFormat="0" applyAlignment="0" applyProtection="0"/>
    <xf numFmtId="0" fontId="16" fillId="21" borderId="2" applyNumberFormat="0" applyAlignment="0" applyProtection="0"/>
    <xf numFmtId="18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7" borderId="1" applyNumberFormat="0" applyAlignment="0" applyProtection="0"/>
    <xf numFmtId="0" fontId="17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7" borderId="1" applyNumberFormat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3" fillId="20" borderId="8" applyNumberFormat="0" applyAlignment="0" applyProtection="0"/>
    <xf numFmtId="0" fontId="0" fillId="23" borderId="7" applyNumberFormat="0" applyFon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</cellStyleXfs>
  <cellXfs count="1157">
    <xf numFmtId="0" fontId="0" fillId="0" borderId="0" xfId="0" applyAlignment="1">
      <alignment/>
    </xf>
    <xf numFmtId="0" fontId="31" fillId="0" borderId="0" xfId="79" applyFont="1">
      <alignment/>
      <protection/>
    </xf>
    <xf numFmtId="0" fontId="35" fillId="0" borderId="0" xfId="0" applyFont="1" applyAlignment="1">
      <alignment/>
    </xf>
    <xf numFmtId="0" fontId="31" fillId="0" borderId="10" xfId="79" applyFont="1" applyBorder="1">
      <alignment/>
      <protection/>
    </xf>
    <xf numFmtId="0" fontId="31" fillId="0" borderId="11" xfId="79" applyFont="1" applyBorder="1">
      <alignment/>
      <protection/>
    </xf>
    <xf numFmtId="0" fontId="29" fillId="0" borderId="0" xfId="108" applyFont="1" applyAlignment="1">
      <alignment horizontal="center"/>
      <protection/>
    </xf>
    <xf numFmtId="0" fontId="33" fillId="0" borderId="0" xfId="0" applyFont="1" applyAlignment="1">
      <alignment/>
    </xf>
    <xf numFmtId="0" fontId="29" fillId="0" borderId="0" xfId="108" applyFont="1">
      <alignment/>
      <protection/>
    </xf>
    <xf numFmtId="0" fontId="39" fillId="0" borderId="0" xfId="108" applyFont="1">
      <alignment/>
      <protection/>
    </xf>
    <xf numFmtId="0" fontId="29" fillId="0" borderId="12" xfId="108" applyFont="1" applyBorder="1" applyAlignment="1">
      <alignment horizontal="center"/>
      <protection/>
    </xf>
    <xf numFmtId="0" fontId="29" fillId="0" borderId="13" xfId="108" applyFont="1" applyBorder="1" applyAlignment="1">
      <alignment horizontal="center"/>
      <protection/>
    </xf>
    <xf numFmtId="0" fontId="29" fillId="0" borderId="14" xfId="108" applyFont="1" applyBorder="1" applyAlignment="1">
      <alignment horizontal="center"/>
      <protection/>
    </xf>
    <xf numFmtId="0" fontId="29" fillId="0" borderId="15" xfId="108" applyFont="1" applyBorder="1" applyAlignment="1">
      <alignment horizontal="center"/>
      <protection/>
    </xf>
    <xf numFmtId="0" fontId="29" fillId="0" borderId="16" xfId="108" applyFont="1" applyBorder="1">
      <alignment/>
      <protection/>
    </xf>
    <xf numFmtId="0" fontId="29" fillId="0" borderId="16" xfId="108" applyFont="1" applyBorder="1" applyAlignment="1">
      <alignment horizontal="center"/>
      <protection/>
    </xf>
    <xf numFmtId="0" fontId="30" fillId="0" borderId="17" xfId="108" applyFont="1" applyBorder="1" applyAlignment="1">
      <alignment horizontal="center"/>
      <protection/>
    </xf>
    <xf numFmtId="3" fontId="29" fillId="0" borderId="16" xfId="108" applyNumberFormat="1" applyFont="1" applyBorder="1">
      <alignment/>
      <protection/>
    </xf>
    <xf numFmtId="0" fontId="30" fillId="0" borderId="18" xfId="108" applyFont="1" applyBorder="1" applyAlignment="1">
      <alignment horizontal="center"/>
      <protection/>
    </xf>
    <xf numFmtId="0" fontId="29" fillId="0" borderId="17" xfId="108" applyFont="1" applyBorder="1">
      <alignment/>
      <protection/>
    </xf>
    <xf numFmtId="0" fontId="35" fillId="0" borderId="19" xfId="79" applyFont="1" applyBorder="1" applyAlignment="1">
      <alignment horizontal="center" vertical="top"/>
      <protection/>
    </xf>
    <xf numFmtId="0" fontId="31" fillId="0" borderId="19" xfId="122" applyFont="1" applyBorder="1" applyAlignment="1">
      <alignment vertical="top" wrapText="1" shrinkToFit="1"/>
      <protection/>
    </xf>
    <xf numFmtId="0" fontId="35" fillId="0" borderId="19" xfId="79" applyFont="1" applyBorder="1" applyAlignment="1">
      <alignment horizontal="center" vertical="top" wrapText="1" shrinkToFit="1"/>
      <protection/>
    </xf>
    <xf numFmtId="0" fontId="35" fillId="0" borderId="19" xfId="79" applyFont="1" applyBorder="1" applyAlignment="1">
      <alignment vertical="top" wrapText="1" shrinkToFit="1"/>
      <protection/>
    </xf>
    <xf numFmtId="3" fontId="35" fillId="0" borderId="19" xfId="79" applyNumberFormat="1" applyFont="1" applyFill="1" applyBorder="1" applyAlignment="1">
      <alignment horizontal="center" vertical="top" wrapText="1" shrinkToFit="1"/>
      <protection/>
    </xf>
    <xf numFmtId="0" fontId="31" fillId="0" borderId="11" xfId="79" applyFont="1" applyBorder="1" applyAlignment="1">
      <alignment horizontal="center"/>
      <protection/>
    </xf>
    <xf numFmtId="0" fontId="35" fillId="0" borderId="11" xfId="79" applyFont="1" applyBorder="1" applyAlignment="1">
      <alignment wrapText="1" shrinkToFit="1"/>
      <protection/>
    </xf>
    <xf numFmtId="0" fontId="35" fillId="0" borderId="11" xfId="79" applyFont="1" applyFill="1" applyBorder="1" applyAlignment="1">
      <alignment horizontal="center" vertical="center" wrapText="1" shrinkToFit="1"/>
      <protection/>
    </xf>
    <xf numFmtId="0" fontId="37" fillId="0" borderId="11" xfId="79" applyFont="1" applyBorder="1" applyAlignment="1">
      <alignment horizontal="center" wrapText="1" shrinkToFit="1"/>
      <protection/>
    </xf>
    <xf numFmtId="3" fontId="36" fillId="0" borderId="11" xfId="79" applyNumberFormat="1" applyFont="1" applyFill="1" applyBorder="1" applyAlignment="1">
      <alignment horizontal="center" wrapText="1" shrinkToFit="1"/>
      <protection/>
    </xf>
    <xf numFmtId="0" fontId="36" fillId="0" borderId="11" xfId="79" applyFont="1" applyFill="1" applyBorder="1" applyAlignment="1">
      <alignment horizontal="center" wrapText="1" shrinkToFit="1"/>
      <protection/>
    </xf>
    <xf numFmtId="0" fontId="29" fillId="0" borderId="20" xfId="108" applyFont="1" applyBorder="1">
      <alignment/>
      <protection/>
    </xf>
    <xf numFmtId="0" fontId="28" fillId="0" borderId="0" xfId="109" applyFont="1">
      <alignment/>
      <protection/>
    </xf>
    <xf numFmtId="0" fontId="28" fillId="0" borderId="12" xfId="109" applyFont="1" applyBorder="1" applyAlignment="1">
      <alignment horizontal="center"/>
      <protection/>
    </xf>
    <xf numFmtId="0" fontId="28" fillId="0" borderId="15" xfId="109" applyFont="1" applyBorder="1">
      <alignment/>
      <protection/>
    </xf>
    <xf numFmtId="0" fontId="28" fillId="0" borderId="15" xfId="109" applyFont="1" applyBorder="1" applyAlignment="1">
      <alignment horizontal="center"/>
      <protection/>
    </xf>
    <xf numFmtId="0" fontId="28" fillId="0" borderId="14" xfId="109" applyFont="1" applyBorder="1" applyAlignment="1">
      <alignment horizontal="center"/>
      <protection/>
    </xf>
    <xf numFmtId="0" fontId="28" fillId="0" borderId="21" xfId="109" applyFont="1" applyBorder="1">
      <alignment/>
      <protection/>
    </xf>
    <xf numFmtId="0" fontId="28" fillId="0" borderId="22" xfId="109" applyFont="1" applyBorder="1">
      <alignment/>
      <protection/>
    </xf>
    <xf numFmtId="0" fontId="42" fillId="0" borderId="22" xfId="123" applyFont="1" applyFill="1" applyBorder="1" applyAlignment="1">
      <alignment horizontal="center"/>
      <protection/>
    </xf>
    <xf numFmtId="0" fontId="30" fillId="0" borderId="22" xfId="123" applyFont="1" applyFill="1" applyBorder="1" applyAlignment="1">
      <alignment horizontal="center"/>
      <protection/>
    </xf>
    <xf numFmtId="0" fontId="31" fillId="0" borderId="22" xfId="123" applyFont="1" applyBorder="1">
      <alignment/>
      <protection/>
    </xf>
    <xf numFmtId="0" fontId="28" fillId="0" borderId="11" xfId="109" applyFont="1" applyBorder="1">
      <alignment/>
      <protection/>
    </xf>
    <xf numFmtId="0" fontId="35" fillId="0" borderId="0" xfId="109" applyFont="1">
      <alignment/>
      <protection/>
    </xf>
    <xf numFmtId="0" fontId="28" fillId="0" borderId="0" xfId="123" applyFont="1">
      <alignment/>
      <protection/>
    </xf>
    <xf numFmtId="0" fontId="32" fillId="0" borderId="0" xfId="123" applyFont="1">
      <alignment/>
      <protection/>
    </xf>
    <xf numFmtId="0" fontId="32" fillId="0" borderId="0" xfId="123" applyFont="1" applyAlignment="1">
      <alignment horizontal="center"/>
      <protection/>
    </xf>
    <xf numFmtId="0" fontId="31" fillId="0" borderId="0" xfId="123" applyFont="1">
      <alignment/>
      <protection/>
    </xf>
    <xf numFmtId="0" fontId="35" fillId="0" borderId="12" xfId="109" applyFont="1" applyBorder="1" applyAlignment="1">
      <alignment horizontal="center"/>
      <protection/>
    </xf>
    <xf numFmtId="0" fontId="35" fillId="0" borderId="15" xfId="109" applyFont="1" applyBorder="1">
      <alignment/>
      <protection/>
    </xf>
    <xf numFmtId="0" fontId="35" fillId="0" borderId="15" xfId="109" applyFont="1" applyBorder="1" applyAlignment="1">
      <alignment horizontal="center"/>
      <protection/>
    </xf>
    <xf numFmtId="0" fontId="35" fillId="0" borderId="14" xfId="109" applyFont="1" applyBorder="1" applyAlignment="1">
      <alignment horizontal="center"/>
      <protection/>
    </xf>
    <xf numFmtId="0" fontId="35" fillId="0" borderId="21" xfId="109" applyFont="1" applyBorder="1">
      <alignment/>
      <protection/>
    </xf>
    <xf numFmtId="0" fontId="35" fillId="0" borderId="22" xfId="109" applyFont="1" applyBorder="1">
      <alignment/>
      <protection/>
    </xf>
    <xf numFmtId="0" fontId="31" fillId="0" borderId="22" xfId="112" applyFont="1" applyBorder="1">
      <alignment/>
      <protection/>
    </xf>
    <xf numFmtId="0" fontId="31" fillId="0" borderId="22" xfId="123" applyFont="1" applyBorder="1" applyAlignment="1">
      <alignment horizontal="center"/>
      <protection/>
    </xf>
    <xf numFmtId="0" fontId="35" fillId="0" borderId="11" xfId="109" applyFont="1" applyBorder="1">
      <alignment/>
      <protection/>
    </xf>
    <xf numFmtId="0" fontId="31" fillId="0" borderId="11" xfId="112" applyFont="1" applyBorder="1">
      <alignment/>
      <protection/>
    </xf>
    <xf numFmtId="0" fontId="31" fillId="0" borderId="11" xfId="123" applyFont="1" applyBorder="1" applyAlignment="1">
      <alignment horizontal="center"/>
      <protection/>
    </xf>
    <xf numFmtId="3" fontId="36" fillId="0" borderId="11" xfId="112" applyNumberFormat="1" applyFont="1" applyBorder="1">
      <alignment/>
      <protection/>
    </xf>
    <xf numFmtId="0" fontId="31" fillId="0" borderId="11" xfId="123" applyFont="1" applyBorder="1">
      <alignment/>
      <protection/>
    </xf>
    <xf numFmtId="0" fontId="32" fillId="0" borderId="0" xfId="123" applyFont="1" applyBorder="1">
      <alignment/>
      <protection/>
    </xf>
    <xf numFmtId="0" fontId="31" fillId="0" borderId="0" xfId="123" applyFont="1" applyBorder="1" applyAlignment="1">
      <alignment shrinkToFit="1"/>
      <protection/>
    </xf>
    <xf numFmtId="0" fontId="32" fillId="0" borderId="21" xfId="114" applyFont="1" applyBorder="1" applyAlignment="1">
      <alignment shrinkToFit="1"/>
      <protection/>
    </xf>
    <xf numFmtId="0" fontId="31" fillId="0" borderId="21" xfId="123" applyFont="1" applyBorder="1">
      <alignment/>
      <protection/>
    </xf>
    <xf numFmtId="0" fontId="31" fillId="0" borderId="21" xfId="112" applyFont="1" applyBorder="1">
      <alignment/>
      <protection/>
    </xf>
    <xf numFmtId="0" fontId="31" fillId="0" borderId="21" xfId="123" applyFont="1" applyBorder="1" applyAlignment="1">
      <alignment horizontal="center"/>
      <protection/>
    </xf>
    <xf numFmtId="0" fontId="31" fillId="0" borderId="22" xfId="114" applyFont="1" applyBorder="1" applyAlignment="1">
      <alignment shrinkToFit="1"/>
      <protection/>
    </xf>
    <xf numFmtId="0" fontId="32" fillId="0" borderId="22" xfId="114" applyFont="1" applyBorder="1" applyAlignment="1">
      <alignment shrinkToFit="1"/>
      <protection/>
    </xf>
    <xf numFmtId="0" fontId="31" fillId="0" borderId="22" xfId="114" applyFont="1" applyFill="1" applyBorder="1" applyAlignment="1">
      <alignment shrinkToFit="1"/>
      <protection/>
    </xf>
    <xf numFmtId="3" fontId="36" fillId="0" borderId="22" xfId="112" applyNumberFormat="1" applyFont="1" applyBorder="1">
      <alignment/>
      <protection/>
    </xf>
    <xf numFmtId="0" fontId="44" fillId="0" borderId="22" xfId="123" applyFont="1" applyBorder="1" applyAlignment="1">
      <alignment horizontal="center"/>
      <protection/>
    </xf>
    <xf numFmtId="0" fontId="31" fillId="0" borderId="11" xfId="114" applyFont="1" applyBorder="1" applyAlignment="1">
      <alignment shrinkToFit="1"/>
      <protection/>
    </xf>
    <xf numFmtId="0" fontId="28" fillId="0" borderId="12" xfId="109" applyFont="1" applyBorder="1">
      <alignment/>
      <protection/>
    </xf>
    <xf numFmtId="0" fontId="30" fillId="0" borderId="22" xfId="112" applyFont="1" applyBorder="1">
      <alignment/>
      <protection/>
    </xf>
    <xf numFmtId="0" fontId="28" fillId="0" borderId="23" xfId="109" applyFont="1" applyBorder="1">
      <alignment/>
      <protection/>
    </xf>
    <xf numFmtId="3" fontId="30" fillId="0" borderId="22" xfId="112" applyNumberFormat="1" applyFont="1" applyBorder="1">
      <alignment/>
      <protection/>
    </xf>
    <xf numFmtId="3" fontId="45" fillId="0" borderId="22" xfId="112" applyNumberFormat="1" applyFont="1" applyBorder="1">
      <alignment/>
      <protection/>
    </xf>
    <xf numFmtId="0" fontId="31" fillId="0" borderId="0" xfId="112" applyFont="1">
      <alignment/>
      <protection/>
    </xf>
    <xf numFmtId="3" fontId="34" fillId="0" borderId="22" xfId="112" applyNumberFormat="1" applyFont="1" applyBorder="1">
      <alignment/>
      <protection/>
    </xf>
    <xf numFmtId="0" fontId="46" fillId="0" borderId="22" xfId="112" applyFont="1" applyBorder="1">
      <alignment/>
      <protection/>
    </xf>
    <xf numFmtId="0" fontId="35" fillId="0" borderId="0" xfId="110" applyFont="1">
      <alignment/>
      <protection/>
    </xf>
    <xf numFmtId="0" fontId="37" fillId="0" borderId="0" xfId="110" applyFont="1">
      <alignment/>
      <protection/>
    </xf>
    <xf numFmtId="0" fontId="35" fillId="0" borderId="12" xfId="110" applyFont="1" applyBorder="1" applyAlignment="1">
      <alignment horizontal="center"/>
      <protection/>
    </xf>
    <xf numFmtId="0" fontId="28" fillId="0" borderId="12" xfId="110" applyFont="1" applyBorder="1" applyAlignment="1">
      <alignment horizontal="center"/>
      <protection/>
    </xf>
    <xf numFmtId="0" fontId="35" fillId="0" borderId="15" xfId="110" applyFont="1" applyBorder="1">
      <alignment/>
      <protection/>
    </xf>
    <xf numFmtId="0" fontId="28" fillId="0" borderId="15" xfId="110" applyFont="1" applyBorder="1" applyAlignment="1">
      <alignment horizontal="center"/>
      <protection/>
    </xf>
    <xf numFmtId="0" fontId="35" fillId="0" borderId="15" xfId="110" applyFont="1" applyBorder="1" applyAlignment="1">
      <alignment horizontal="center"/>
      <protection/>
    </xf>
    <xf numFmtId="0" fontId="35" fillId="0" borderId="14" xfId="110" applyFont="1" applyBorder="1" applyAlignment="1">
      <alignment horizontal="center"/>
      <protection/>
    </xf>
    <xf numFmtId="0" fontId="35" fillId="0" borderId="21" xfId="110" applyFont="1" applyBorder="1" applyAlignment="1">
      <alignment horizontal="center"/>
      <protection/>
    </xf>
    <xf numFmtId="0" fontId="35" fillId="0" borderId="21" xfId="110" applyFont="1" applyBorder="1">
      <alignment/>
      <protection/>
    </xf>
    <xf numFmtId="0" fontId="35" fillId="0" borderId="22" xfId="110" applyFont="1" applyBorder="1" applyAlignment="1">
      <alignment horizontal="center"/>
      <protection/>
    </xf>
    <xf numFmtId="0" fontId="35" fillId="0" borderId="22" xfId="110" applyFont="1" applyBorder="1">
      <alignment/>
      <protection/>
    </xf>
    <xf numFmtId="17" fontId="35" fillId="0" borderId="22" xfId="110" applyNumberFormat="1" applyFont="1" applyBorder="1" applyAlignment="1">
      <alignment horizontal="center"/>
      <protection/>
    </xf>
    <xf numFmtId="3" fontId="35" fillId="0" borderId="22" xfId="110" applyNumberFormat="1" applyFont="1" applyBorder="1">
      <alignment/>
      <protection/>
    </xf>
    <xf numFmtId="0" fontId="31" fillId="0" borderId="22" xfId="110" applyFont="1" applyFill="1" applyBorder="1" applyAlignment="1">
      <alignment horizontal="center"/>
      <protection/>
    </xf>
    <xf numFmtId="0" fontId="31" fillId="0" borderId="22" xfId="110" applyFont="1" applyFill="1" applyBorder="1" applyAlignment="1">
      <alignment horizontal="left"/>
      <protection/>
    </xf>
    <xf numFmtId="0" fontId="35" fillId="0" borderId="22" xfId="110" applyFont="1" applyBorder="1" applyAlignment="1">
      <alignment horizontal="left"/>
      <protection/>
    </xf>
    <xf numFmtId="3" fontId="31" fillId="0" borderId="22" xfId="110" applyNumberFormat="1" applyFont="1" applyFill="1" applyBorder="1" applyAlignment="1">
      <alignment horizontal="center"/>
      <protection/>
    </xf>
    <xf numFmtId="0" fontId="31" fillId="0" borderId="22" xfId="110" applyFont="1" applyFill="1" applyBorder="1" applyAlignment="1">
      <alignment horizontal="center" shrinkToFit="1"/>
      <protection/>
    </xf>
    <xf numFmtId="0" fontId="31" fillId="0" borderId="0" xfId="110" applyFont="1" applyFill="1" applyAlignment="1">
      <alignment horizontal="center"/>
      <protection/>
    </xf>
    <xf numFmtId="0" fontId="31" fillId="0" borderId="0" xfId="110" applyFont="1" applyFill="1">
      <alignment/>
      <protection/>
    </xf>
    <xf numFmtId="0" fontId="31" fillId="0" borderId="22" xfId="110" applyFont="1" applyFill="1" applyBorder="1">
      <alignment/>
      <protection/>
    </xf>
    <xf numFmtId="0" fontId="28" fillId="0" borderId="22" xfId="110" applyFont="1" applyBorder="1">
      <alignment/>
      <protection/>
    </xf>
    <xf numFmtId="0" fontId="35" fillId="0" borderId="22" xfId="110" applyFont="1" applyBorder="1" applyAlignment="1">
      <alignment horizontal="left" indent="1"/>
      <protection/>
    </xf>
    <xf numFmtId="0" fontId="31" fillId="0" borderId="22" xfId="110" applyFont="1" applyBorder="1">
      <alignment/>
      <protection/>
    </xf>
    <xf numFmtId="17" fontId="28" fillId="0" borderId="22" xfId="110" applyNumberFormat="1" applyFont="1" applyBorder="1">
      <alignment/>
      <protection/>
    </xf>
    <xf numFmtId="0" fontId="35" fillId="0" borderId="22" xfId="110" applyFont="1" applyBorder="1" applyAlignment="1">
      <alignment/>
      <protection/>
    </xf>
    <xf numFmtId="3" fontId="31" fillId="0" borderId="22" xfId="110" applyNumberFormat="1" applyFont="1" applyBorder="1" applyAlignment="1">
      <alignment horizontal="center" vertical="center"/>
      <protection/>
    </xf>
    <xf numFmtId="0" fontId="31" fillId="0" borderId="22" xfId="110" applyFont="1" applyBorder="1" applyAlignment="1">
      <alignment horizontal="center"/>
      <protection/>
    </xf>
    <xf numFmtId="0" fontId="35" fillId="0" borderId="22" xfId="110" applyFont="1" applyBorder="1" applyAlignment="1">
      <alignment shrinkToFit="1"/>
      <protection/>
    </xf>
    <xf numFmtId="0" fontId="36" fillId="0" borderId="22" xfId="110" applyFont="1" applyBorder="1" applyAlignment="1">
      <alignment horizontal="left"/>
      <protection/>
    </xf>
    <xf numFmtId="0" fontId="31" fillId="0" borderId="22" xfId="110" applyFont="1" applyBorder="1" applyAlignment="1">
      <alignment horizontal="center" vertical="center"/>
      <protection/>
    </xf>
    <xf numFmtId="0" fontId="35" fillId="0" borderId="0" xfId="110" applyFont="1" applyBorder="1">
      <alignment/>
      <protection/>
    </xf>
    <xf numFmtId="0" fontId="28" fillId="0" borderId="22" xfId="110" applyFont="1" applyBorder="1" applyAlignment="1">
      <alignment horizontal="left" indent="2"/>
      <protection/>
    </xf>
    <xf numFmtId="0" fontId="31" fillId="0" borderId="0" xfId="110" applyFont="1" applyBorder="1">
      <alignment/>
      <protection/>
    </xf>
    <xf numFmtId="0" fontId="43" fillId="0" borderId="22" xfId="110" applyFont="1" applyBorder="1">
      <alignment/>
      <protection/>
    </xf>
    <xf numFmtId="0" fontId="31" fillId="0" borderId="22" xfId="110" applyFont="1" applyBorder="1" applyAlignment="1">
      <alignment horizontal="left"/>
      <protection/>
    </xf>
    <xf numFmtId="0" fontId="47" fillId="0" borderId="22" xfId="110" applyFont="1" applyBorder="1" applyAlignment="1">
      <alignment shrinkToFit="1"/>
      <protection/>
    </xf>
    <xf numFmtId="0" fontId="35" fillId="0" borderId="22" xfId="110" applyFont="1" applyFill="1" applyBorder="1" applyAlignment="1">
      <alignment shrinkToFit="1"/>
      <protection/>
    </xf>
    <xf numFmtId="0" fontId="35" fillId="0" borderId="22" xfId="110" applyFont="1" applyFill="1" applyBorder="1">
      <alignment/>
      <protection/>
    </xf>
    <xf numFmtId="0" fontId="48" fillId="0" borderId="22" xfId="110" applyFont="1" applyBorder="1" applyAlignment="1">
      <alignment shrinkToFit="1"/>
      <protection/>
    </xf>
    <xf numFmtId="0" fontId="32" fillId="24" borderId="22" xfId="110" applyFont="1" applyFill="1" applyBorder="1">
      <alignment/>
      <protection/>
    </xf>
    <xf numFmtId="0" fontId="31" fillId="0" borderId="22" xfId="110" applyFont="1" applyBorder="1" applyAlignment="1">
      <alignment horizontal="justify"/>
      <protection/>
    </xf>
    <xf numFmtId="0" fontId="31" fillId="24" borderId="22" xfId="110" applyFont="1" applyFill="1" applyBorder="1" applyAlignment="1">
      <alignment horizontal="justify"/>
      <protection/>
    </xf>
    <xf numFmtId="3" fontId="31" fillId="0" borderId="22" xfId="110" applyNumberFormat="1" applyFont="1" applyBorder="1" applyAlignment="1">
      <alignment horizontal="center"/>
      <protection/>
    </xf>
    <xf numFmtId="0" fontId="31" fillId="24" borderId="22" xfId="110" applyFont="1" applyFill="1" applyBorder="1">
      <alignment/>
      <protection/>
    </xf>
    <xf numFmtId="0" fontId="31" fillId="24" borderId="22" xfId="110" applyFont="1" applyFill="1" applyBorder="1" applyAlignment="1">
      <alignment horizontal="left"/>
      <protection/>
    </xf>
    <xf numFmtId="0" fontId="31" fillId="0" borderId="22" xfId="110" applyFont="1" applyBorder="1" applyAlignment="1">
      <alignment vertical="center" wrapText="1"/>
      <protection/>
    </xf>
    <xf numFmtId="0" fontId="35" fillId="24" borderId="22" xfId="110" applyFont="1" applyFill="1" applyBorder="1">
      <alignment/>
      <protection/>
    </xf>
    <xf numFmtId="0" fontId="37" fillId="0" borderId="22" xfId="110" applyFont="1" applyBorder="1">
      <alignment/>
      <protection/>
    </xf>
    <xf numFmtId="0" fontId="37" fillId="24" borderId="22" xfId="110" applyFont="1" applyFill="1" applyBorder="1">
      <alignment/>
      <protection/>
    </xf>
    <xf numFmtId="0" fontId="35" fillId="0" borderId="22" xfId="110" applyFont="1" applyBorder="1" applyAlignment="1">
      <alignment vertical="top" wrapText="1"/>
      <protection/>
    </xf>
    <xf numFmtId="0" fontId="32" fillId="0" borderId="22" xfId="110" applyFont="1" applyBorder="1">
      <alignment/>
      <protection/>
    </xf>
    <xf numFmtId="0" fontId="35" fillId="0" borderId="11" xfId="110" applyFont="1" applyBorder="1">
      <alignment/>
      <protection/>
    </xf>
    <xf numFmtId="9" fontId="35" fillId="0" borderId="11" xfId="110" applyNumberFormat="1" applyFont="1" applyBorder="1">
      <alignment/>
      <protection/>
    </xf>
    <xf numFmtId="0" fontId="49" fillId="0" borderId="21" xfId="123" applyFont="1" applyFill="1" applyBorder="1" applyAlignment="1" applyProtection="1">
      <alignment horizontal="left"/>
      <protection/>
    </xf>
    <xf numFmtId="0" fontId="30" fillId="0" borderId="21" xfId="123" applyFont="1" applyBorder="1" applyAlignment="1">
      <alignment shrinkToFit="1"/>
      <protection/>
    </xf>
    <xf numFmtId="0" fontId="30" fillId="0" borderId="21" xfId="123" applyFont="1" applyBorder="1" applyAlignment="1">
      <alignment/>
      <protection/>
    </xf>
    <xf numFmtId="0" fontId="30" fillId="0" borderId="21" xfId="112" applyFont="1" applyBorder="1">
      <alignment/>
      <protection/>
    </xf>
    <xf numFmtId="0" fontId="50" fillId="0" borderId="22" xfId="123" applyFont="1" applyBorder="1" applyAlignment="1" applyProtection="1">
      <alignment/>
      <protection/>
    </xf>
    <xf numFmtId="0" fontId="30" fillId="0" borderId="22" xfId="123" applyFont="1" applyBorder="1" applyAlignment="1">
      <alignment shrinkToFit="1"/>
      <protection/>
    </xf>
    <xf numFmtId="0" fontId="30" fillId="0" borderId="22" xfId="123" applyFont="1" applyBorder="1" applyAlignment="1">
      <alignment/>
      <protection/>
    </xf>
    <xf numFmtId="0" fontId="30" fillId="0" borderId="22" xfId="123" applyFont="1" applyBorder="1" applyAlignment="1">
      <alignment horizontal="center"/>
      <protection/>
    </xf>
    <xf numFmtId="0" fontId="42" fillId="0" borderId="22" xfId="123" applyFont="1" applyBorder="1" applyAlignment="1">
      <alignment horizontal="center"/>
      <protection/>
    </xf>
    <xf numFmtId="0" fontId="50" fillId="0" borderId="22" xfId="123" applyFont="1" applyFill="1" applyBorder="1" applyAlignment="1" applyProtection="1">
      <alignment/>
      <protection/>
    </xf>
    <xf numFmtId="0" fontId="29" fillId="0" borderId="22" xfId="123" applyFont="1" applyBorder="1" applyAlignment="1">
      <alignment horizontal="center"/>
      <protection/>
    </xf>
    <xf numFmtId="0" fontId="29" fillId="0" borderId="22" xfId="123" applyFont="1" applyBorder="1" applyAlignment="1">
      <alignment/>
      <protection/>
    </xf>
    <xf numFmtId="0" fontId="49" fillId="0" borderId="22" xfId="123" applyFont="1" applyFill="1" applyBorder="1" applyAlignment="1" applyProtection="1">
      <alignment/>
      <protection/>
    </xf>
    <xf numFmtId="0" fontId="49" fillId="0" borderId="22" xfId="123" applyFont="1" applyBorder="1" applyAlignment="1" applyProtection="1">
      <alignment/>
      <protection/>
    </xf>
    <xf numFmtId="0" fontId="29" fillId="0" borderId="22" xfId="123" applyFont="1" applyBorder="1" applyAlignment="1">
      <alignment shrinkToFit="1"/>
      <protection/>
    </xf>
    <xf numFmtId="0" fontId="51" fillId="0" borderId="22" xfId="123" applyFont="1" applyBorder="1" applyAlignment="1">
      <alignment horizontal="center"/>
      <protection/>
    </xf>
    <xf numFmtId="0" fontId="42" fillId="0" borderId="22" xfId="123" applyFont="1" applyBorder="1" applyAlignment="1">
      <alignment/>
      <protection/>
    </xf>
    <xf numFmtId="3" fontId="30" fillId="0" borderId="22" xfId="123" applyNumberFormat="1" applyFont="1" applyBorder="1" applyAlignment="1">
      <alignment horizontal="center"/>
      <protection/>
    </xf>
    <xf numFmtId="17" fontId="42" fillId="0" borderId="22" xfId="123" applyNumberFormat="1" applyFont="1" applyBorder="1" applyAlignment="1">
      <alignment horizontal="center"/>
      <protection/>
    </xf>
    <xf numFmtId="0" fontId="30" fillId="0" borderId="22" xfId="123" applyFont="1" applyFill="1" applyBorder="1" applyAlignment="1">
      <alignment/>
      <protection/>
    </xf>
    <xf numFmtId="0" fontId="30" fillId="0" borderId="22" xfId="123" applyFont="1" applyFill="1" applyBorder="1" applyAlignment="1">
      <alignment shrinkToFit="1"/>
      <protection/>
    </xf>
    <xf numFmtId="17" fontId="42" fillId="0" borderId="22" xfId="123" applyNumberFormat="1" applyFont="1" applyFill="1" applyBorder="1" applyAlignment="1">
      <alignment horizontal="center"/>
      <protection/>
    </xf>
    <xf numFmtId="3" fontId="30" fillId="0" borderId="22" xfId="123" applyNumberFormat="1" applyFont="1" applyFill="1" applyBorder="1" applyAlignment="1">
      <alignment horizontal="center"/>
      <protection/>
    </xf>
    <xf numFmtId="0" fontId="42" fillId="0" borderId="22" xfId="123" applyFont="1" applyFill="1" applyBorder="1" applyAlignment="1">
      <alignment/>
      <protection/>
    </xf>
    <xf numFmtId="0" fontId="49" fillId="0" borderId="22" xfId="123" applyFont="1" applyFill="1" applyBorder="1" applyAlignment="1">
      <alignment/>
      <protection/>
    </xf>
    <xf numFmtId="0" fontId="50" fillId="0" borderId="22" xfId="123" applyFont="1" applyFill="1" applyBorder="1" applyAlignment="1">
      <alignment shrinkToFit="1"/>
      <protection/>
    </xf>
    <xf numFmtId="0" fontId="50" fillId="0" borderId="22" xfId="123" applyFont="1" applyFill="1" applyBorder="1" applyAlignment="1">
      <alignment/>
      <protection/>
    </xf>
    <xf numFmtId="49" fontId="42" fillId="0" borderId="22" xfId="123" applyNumberFormat="1" applyFont="1" applyBorder="1" applyAlignment="1">
      <alignment horizontal="center"/>
      <protection/>
    </xf>
    <xf numFmtId="0" fontId="50" fillId="0" borderId="22" xfId="123" applyFont="1" applyFill="1" applyBorder="1" applyAlignment="1">
      <alignment horizontal="left"/>
      <protection/>
    </xf>
    <xf numFmtId="0" fontId="35" fillId="0" borderId="21" xfId="110" applyFont="1" applyBorder="1" applyAlignment="1">
      <alignment horizontal="center" shrinkToFit="1"/>
      <protection/>
    </xf>
    <xf numFmtId="0" fontId="35" fillId="0" borderId="22" xfId="110" applyFont="1" applyBorder="1" applyAlignment="1">
      <alignment horizontal="center" shrinkToFit="1"/>
      <protection/>
    </xf>
    <xf numFmtId="0" fontId="28" fillId="0" borderId="22" xfId="110" applyFont="1" applyBorder="1" applyAlignment="1">
      <alignment horizontal="center" shrinkToFit="1"/>
      <protection/>
    </xf>
    <xf numFmtId="0" fontId="31" fillId="0" borderId="22" xfId="110" applyFont="1" applyBorder="1" applyAlignment="1">
      <alignment shrinkToFit="1"/>
      <protection/>
    </xf>
    <xf numFmtId="0" fontId="29" fillId="0" borderId="17" xfId="108" applyFont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12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1" fillId="0" borderId="22" xfId="0" applyFont="1" applyBorder="1" applyAlignment="1">
      <alignment vertical="top"/>
    </xf>
    <xf numFmtId="0" fontId="31" fillId="0" borderId="22" xfId="0" applyNumberFormat="1" applyFont="1" applyBorder="1" applyAlignment="1">
      <alignment shrinkToFit="1"/>
    </xf>
    <xf numFmtId="0" fontId="52" fillId="0" borderId="0" xfId="0" applyFont="1" applyAlignment="1">
      <alignment horizontal="left" vertical="top" wrapText="1"/>
    </xf>
    <xf numFmtId="0" fontId="35" fillId="0" borderId="0" xfId="0" applyFont="1" applyAlignment="1">
      <alignment vertical="top" wrapText="1"/>
    </xf>
    <xf numFmtId="17" fontId="31" fillId="0" borderId="22" xfId="0" applyNumberFormat="1" applyFont="1" applyBorder="1" applyAlignment="1">
      <alignment vertical="top" wrapText="1"/>
    </xf>
    <xf numFmtId="3" fontId="37" fillId="0" borderId="0" xfId="0" applyNumberFormat="1" applyFont="1" applyAlignment="1">
      <alignment vertical="top" wrapText="1"/>
    </xf>
    <xf numFmtId="0" fontId="31" fillId="0" borderId="22" xfId="0" applyFont="1" applyBorder="1" applyAlignment="1">
      <alignment vertical="top" wrapText="1"/>
    </xf>
    <xf numFmtId="0" fontId="31" fillId="0" borderId="22" xfId="0" applyFont="1" applyBorder="1" applyAlignment="1">
      <alignment/>
    </xf>
    <xf numFmtId="49" fontId="31" fillId="0" borderId="22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24" xfId="0" applyFont="1" applyBorder="1" applyAlignment="1">
      <alignment/>
    </xf>
    <xf numFmtId="0" fontId="31" fillId="0" borderId="19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0" xfId="0" applyFont="1" applyAlignment="1">
      <alignment/>
    </xf>
    <xf numFmtId="3" fontId="30" fillId="0" borderId="22" xfId="0" applyNumberFormat="1" applyFont="1" applyBorder="1" applyAlignment="1">
      <alignment/>
    </xf>
    <xf numFmtId="17" fontId="30" fillId="0" borderId="22" xfId="0" applyNumberFormat="1" applyFont="1" applyBorder="1" applyAlignment="1">
      <alignment/>
    </xf>
    <xf numFmtId="0" fontId="30" fillId="0" borderId="22" xfId="0" applyFont="1" applyBorder="1" applyAlignment="1">
      <alignment shrinkToFit="1"/>
    </xf>
    <xf numFmtId="0" fontId="28" fillId="0" borderId="23" xfId="0" applyFont="1" applyBorder="1" applyAlignment="1">
      <alignment/>
    </xf>
    <xf numFmtId="0" fontId="30" fillId="0" borderId="0" xfId="123" applyFont="1">
      <alignment/>
      <protection/>
    </xf>
    <xf numFmtId="0" fontId="30" fillId="0" borderId="12" xfId="123" applyFont="1" applyBorder="1">
      <alignment/>
      <protection/>
    </xf>
    <xf numFmtId="0" fontId="30" fillId="0" borderId="12" xfId="123" applyFont="1" applyBorder="1" applyAlignment="1">
      <alignment horizontal="center"/>
      <protection/>
    </xf>
    <xf numFmtId="0" fontId="30" fillId="0" borderId="15" xfId="123" applyFont="1" applyBorder="1">
      <alignment/>
      <protection/>
    </xf>
    <xf numFmtId="0" fontId="30" fillId="0" borderId="14" xfId="123" applyFont="1" applyBorder="1">
      <alignment/>
      <protection/>
    </xf>
    <xf numFmtId="0" fontId="30" fillId="0" borderId="15" xfId="123" applyFont="1" applyBorder="1" applyAlignment="1">
      <alignment horizontal="center"/>
      <protection/>
    </xf>
    <xf numFmtId="3" fontId="30" fillId="0" borderId="14" xfId="123" applyNumberFormat="1" applyFont="1" applyBorder="1">
      <alignment/>
      <protection/>
    </xf>
    <xf numFmtId="0" fontId="30" fillId="0" borderId="23" xfId="123" applyFont="1" applyBorder="1">
      <alignment/>
      <protection/>
    </xf>
    <xf numFmtId="0" fontId="30" fillId="0" borderId="21" xfId="123" applyFont="1" applyFill="1" applyBorder="1">
      <alignment/>
      <protection/>
    </xf>
    <xf numFmtId="0" fontId="30" fillId="0" borderId="21" xfId="123" applyFont="1" applyFill="1" applyBorder="1" applyAlignment="1">
      <alignment horizontal="center"/>
      <protection/>
    </xf>
    <xf numFmtId="0" fontId="30" fillId="0" borderId="21" xfId="123" applyFont="1" applyFill="1" applyBorder="1" applyAlignment="1">
      <alignment horizontal="left"/>
      <protection/>
    </xf>
    <xf numFmtId="0" fontId="30" fillId="0" borderId="22" xfId="123" applyFont="1" applyFill="1" applyBorder="1">
      <alignment/>
      <protection/>
    </xf>
    <xf numFmtId="0" fontId="30" fillId="0" borderId="22" xfId="123" applyFont="1" applyFill="1" applyBorder="1" applyAlignment="1">
      <alignment horizontal="left"/>
      <protection/>
    </xf>
    <xf numFmtId="0" fontId="28" fillId="0" borderId="22" xfId="123" applyFont="1" applyFill="1" applyBorder="1">
      <alignment/>
      <protection/>
    </xf>
    <xf numFmtId="0" fontId="29" fillId="0" borderId="22" xfId="123" applyFont="1" applyFill="1" applyBorder="1">
      <alignment/>
      <protection/>
    </xf>
    <xf numFmtId="0" fontId="30" fillId="0" borderId="22" xfId="123" applyFont="1" applyFill="1" applyBorder="1" applyAlignment="1">
      <alignment vertical="top" wrapText="1"/>
      <protection/>
    </xf>
    <xf numFmtId="0" fontId="34" fillId="0" borderId="22" xfId="123" applyFont="1" applyFill="1" applyBorder="1">
      <alignment/>
      <protection/>
    </xf>
    <xf numFmtId="0" fontId="30" fillId="0" borderId="22" xfId="123" applyFont="1" applyFill="1" applyBorder="1" applyAlignment="1">
      <alignment vertical="top"/>
      <protection/>
    </xf>
    <xf numFmtId="0" fontId="30" fillId="0" borderId="22" xfId="123" applyFont="1" applyFill="1" applyBorder="1" applyAlignment="1">
      <alignment horizontal="left" vertical="top"/>
      <protection/>
    </xf>
    <xf numFmtId="0" fontId="30" fillId="0" borderId="22" xfId="123" applyFont="1" applyFill="1" applyBorder="1" applyAlignment="1">
      <alignment horizontal="left" vertical="top" wrapText="1"/>
      <protection/>
    </xf>
    <xf numFmtId="0" fontId="28" fillId="0" borderId="21" xfId="123" applyFont="1" applyBorder="1">
      <alignment/>
      <protection/>
    </xf>
    <xf numFmtId="0" fontId="28" fillId="0" borderId="22" xfId="123" applyFont="1" applyBorder="1">
      <alignment/>
      <protection/>
    </xf>
    <xf numFmtId="0" fontId="28" fillId="0" borderId="24" xfId="123" applyFont="1" applyBorder="1">
      <alignment/>
      <protection/>
    </xf>
    <xf numFmtId="0" fontId="28" fillId="0" borderId="22" xfId="123" applyFont="1" applyBorder="1" applyAlignment="1">
      <alignment horizontal="left" shrinkToFit="1"/>
      <protection/>
    </xf>
    <xf numFmtId="0" fontId="30" fillId="0" borderId="22" xfId="123" applyFont="1" applyBorder="1" applyAlignment="1">
      <alignment horizontal="left"/>
      <protection/>
    </xf>
    <xf numFmtId="0" fontId="28" fillId="0" borderId="22" xfId="123" applyFont="1" applyBorder="1" applyAlignment="1">
      <alignment shrinkToFit="1"/>
      <protection/>
    </xf>
    <xf numFmtId="0" fontId="28" fillId="0" borderId="23" xfId="123" applyFont="1" applyBorder="1">
      <alignment/>
      <protection/>
    </xf>
    <xf numFmtId="0" fontId="28" fillId="0" borderId="23" xfId="123" applyFont="1" applyBorder="1" applyAlignment="1">
      <alignment shrinkToFit="1"/>
      <protection/>
    </xf>
    <xf numFmtId="0" fontId="28" fillId="0" borderId="24" xfId="123" applyFont="1" applyBorder="1" applyAlignment="1">
      <alignment shrinkToFit="1"/>
      <protection/>
    </xf>
    <xf numFmtId="0" fontId="30" fillId="0" borderId="22" xfId="123" applyFont="1" applyBorder="1">
      <alignment/>
      <protection/>
    </xf>
    <xf numFmtId="0" fontId="28" fillId="0" borderId="0" xfId="123" applyFont="1" applyBorder="1">
      <alignment/>
      <protection/>
    </xf>
    <xf numFmtId="0" fontId="28" fillId="0" borderId="19" xfId="123" applyFont="1" applyBorder="1">
      <alignment/>
      <protection/>
    </xf>
    <xf numFmtId="0" fontId="28" fillId="0" borderId="22" xfId="109" applyFont="1" applyBorder="1" applyAlignment="1">
      <alignment horizontal="center"/>
      <protection/>
    </xf>
    <xf numFmtId="0" fontId="46" fillId="0" borderId="22" xfId="123" applyFont="1" applyFill="1" applyBorder="1" applyAlignment="1">
      <alignment horizontal="left"/>
      <protection/>
    </xf>
    <xf numFmtId="0" fontId="30" fillId="0" borderId="11" xfId="123" applyFont="1" applyFill="1" applyBorder="1">
      <alignment/>
      <protection/>
    </xf>
    <xf numFmtId="0" fontId="30" fillId="0" borderId="11" xfId="123" applyFont="1" applyFill="1" applyBorder="1" applyAlignment="1">
      <alignment horizontal="center"/>
      <protection/>
    </xf>
    <xf numFmtId="0" fontId="30" fillId="0" borderId="22" xfId="123" applyFont="1" applyBorder="1" applyAlignment="1">
      <alignment wrapText="1" shrinkToFit="1"/>
      <protection/>
    </xf>
    <xf numFmtId="0" fontId="39" fillId="0" borderId="22" xfId="123" applyFont="1" applyBorder="1">
      <alignment/>
      <protection/>
    </xf>
    <xf numFmtId="0" fontId="39" fillId="0" borderId="22" xfId="123" applyFont="1" applyBorder="1" applyAlignment="1">
      <alignment horizontal="center"/>
      <protection/>
    </xf>
    <xf numFmtId="0" fontId="30" fillId="0" borderId="22" xfId="123" applyFont="1" applyBorder="1" applyAlignment="1">
      <alignment horizontal="left" wrapText="1" shrinkToFit="1"/>
      <protection/>
    </xf>
    <xf numFmtId="0" fontId="30" fillId="0" borderId="11" xfId="123" applyFont="1" applyBorder="1" applyAlignment="1">
      <alignment horizontal="left" wrapText="1" shrinkToFit="1"/>
      <protection/>
    </xf>
    <xf numFmtId="0" fontId="39" fillId="0" borderId="11" xfId="123" applyFont="1" applyBorder="1">
      <alignment/>
      <protection/>
    </xf>
    <xf numFmtId="0" fontId="35" fillId="0" borderId="21" xfId="80" applyFont="1" applyBorder="1">
      <alignment/>
      <protection/>
    </xf>
    <xf numFmtId="0" fontId="32" fillId="0" borderId="21" xfId="122" applyFont="1" applyBorder="1">
      <alignment/>
      <protection/>
    </xf>
    <xf numFmtId="0" fontId="35" fillId="0" borderId="21" xfId="80" applyFont="1" applyBorder="1" applyAlignment="1">
      <alignment horizontal="center" vertical="center"/>
      <protection/>
    </xf>
    <xf numFmtId="0" fontId="35" fillId="0" borderId="21" xfId="80" applyFont="1" applyBorder="1" applyAlignment="1">
      <alignment horizontal="center"/>
      <protection/>
    </xf>
    <xf numFmtId="0" fontId="31" fillId="0" borderId="0" xfId="80" applyFont="1">
      <alignment/>
      <protection/>
    </xf>
    <xf numFmtId="0" fontId="35" fillId="0" borderId="0" xfId="123" applyFont="1">
      <alignment/>
      <protection/>
    </xf>
    <xf numFmtId="0" fontId="35" fillId="0" borderId="22" xfId="80" applyFont="1" applyBorder="1">
      <alignment/>
      <protection/>
    </xf>
    <xf numFmtId="0" fontId="32" fillId="0" borderId="22" xfId="122" applyFont="1" applyBorder="1">
      <alignment/>
      <protection/>
    </xf>
    <xf numFmtId="0" fontId="35" fillId="0" borderId="22" xfId="80" applyFont="1" applyBorder="1" applyAlignment="1">
      <alignment horizontal="center" vertical="center"/>
      <protection/>
    </xf>
    <xf numFmtId="0" fontId="35" fillId="0" borderId="22" xfId="80" applyFont="1" applyBorder="1" applyAlignment="1">
      <alignment horizontal="center"/>
      <protection/>
    </xf>
    <xf numFmtId="0" fontId="31" fillId="0" borderId="22" xfId="122" applyFont="1" applyBorder="1">
      <alignment/>
      <protection/>
    </xf>
    <xf numFmtId="0" fontId="31" fillId="0" borderId="22" xfId="80" applyFont="1" applyBorder="1">
      <alignment/>
      <protection/>
    </xf>
    <xf numFmtId="0" fontId="35" fillId="0" borderId="22" xfId="80" applyFont="1" applyFill="1" applyBorder="1" applyAlignment="1">
      <alignment horizontal="center" vertical="center"/>
      <protection/>
    </xf>
    <xf numFmtId="0" fontId="37" fillId="0" borderId="22" xfId="80" applyFont="1" applyBorder="1" applyAlignment="1">
      <alignment horizontal="center"/>
      <protection/>
    </xf>
    <xf numFmtId="3" fontId="36" fillId="0" borderId="22" xfId="80" applyNumberFormat="1" applyFont="1" applyFill="1" applyBorder="1" applyAlignment="1">
      <alignment horizontal="center"/>
      <protection/>
    </xf>
    <xf numFmtId="0" fontId="36" fillId="0" borderId="22" xfId="80" applyFont="1" applyFill="1" applyBorder="1" applyAlignment="1">
      <alignment horizontal="center"/>
      <protection/>
    </xf>
    <xf numFmtId="0" fontId="31" fillId="0" borderId="10" xfId="80" applyFont="1" applyBorder="1">
      <alignment/>
      <protection/>
    </xf>
    <xf numFmtId="17" fontId="55" fillId="0" borderId="22" xfId="80" applyNumberFormat="1" applyFont="1" applyFill="1" applyBorder="1" applyAlignment="1">
      <alignment horizontal="center"/>
      <protection/>
    </xf>
    <xf numFmtId="0" fontId="31" fillId="0" borderId="22" xfId="80" applyFont="1" applyBorder="1" applyAlignment="1">
      <alignment vertical="center" wrapText="1"/>
      <protection/>
    </xf>
    <xf numFmtId="0" fontId="31" fillId="0" borderId="22" xfId="80" applyFont="1" applyFill="1" applyBorder="1" applyAlignment="1">
      <alignment horizontal="center" vertical="center"/>
      <protection/>
    </xf>
    <xf numFmtId="0" fontId="31" fillId="0" borderId="22" xfId="80" applyFont="1" applyFill="1" applyBorder="1" applyAlignment="1">
      <alignment horizontal="center"/>
      <protection/>
    </xf>
    <xf numFmtId="0" fontId="32" fillId="0" borderId="22" xfId="80" applyFont="1" applyFill="1" applyBorder="1" applyAlignment="1">
      <alignment horizontal="center"/>
      <protection/>
    </xf>
    <xf numFmtId="0" fontId="35" fillId="0" borderId="22" xfId="80" applyFont="1" applyFill="1" applyBorder="1" applyAlignment="1">
      <alignment horizontal="left"/>
      <protection/>
    </xf>
    <xf numFmtId="0" fontId="35" fillId="0" borderId="0" xfId="80" applyFont="1">
      <alignment/>
      <protection/>
    </xf>
    <xf numFmtId="0" fontId="31" fillId="0" borderId="0" xfId="80" applyFont="1" applyAlignment="1">
      <alignment horizontal="center" vertical="center"/>
      <protection/>
    </xf>
    <xf numFmtId="0" fontId="31" fillId="0" borderId="0" xfId="80" applyFont="1" applyAlignment="1">
      <alignment horizontal="center"/>
      <protection/>
    </xf>
    <xf numFmtId="0" fontId="31" fillId="0" borderId="0" xfId="122" applyFont="1" applyBorder="1">
      <alignment/>
      <protection/>
    </xf>
    <xf numFmtId="0" fontId="35" fillId="0" borderId="12" xfId="80" applyFont="1" applyBorder="1" applyAlignment="1">
      <alignment horizontal="center"/>
      <protection/>
    </xf>
    <xf numFmtId="0" fontId="35" fillId="0" borderId="12" xfId="80" applyFont="1" applyBorder="1" applyAlignment="1">
      <alignment horizontal="center" vertical="center"/>
      <protection/>
    </xf>
    <xf numFmtId="0" fontId="35" fillId="0" borderId="15" xfId="80" applyFont="1" applyBorder="1">
      <alignment/>
      <protection/>
    </xf>
    <xf numFmtId="0" fontId="35" fillId="0" borderId="15" xfId="80" applyFont="1" applyBorder="1" applyAlignment="1">
      <alignment horizontal="center"/>
      <protection/>
    </xf>
    <xf numFmtId="0" fontId="35" fillId="0" borderId="15" xfId="80" applyFont="1" applyBorder="1" applyAlignment="1">
      <alignment horizontal="center" vertical="center"/>
      <protection/>
    </xf>
    <xf numFmtId="0" fontId="35" fillId="0" borderId="14" xfId="80" applyFont="1" applyBorder="1" applyAlignment="1">
      <alignment horizontal="center"/>
      <protection/>
    </xf>
    <xf numFmtId="0" fontId="31" fillId="0" borderId="21" xfId="122" applyFont="1" applyBorder="1">
      <alignment/>
      <protection/>
    </xf>
    <xf numFmtId="3" fontId="35" fillId="0" borderId="21" xfId="80" applyNumberFormat="1" applyFont="1" applyBorder="1" applyAlignment="1">
      <alignment horizontal="center"/>
      <protection/>
    </xf>
    <xf numFmtId="0" fontId="35" fillId="0" borderId="11" xfId="80" applyFont="1" applyBorder="1" applyAlignment="1">
      <alignment horizontal="center"/>
      <protection/>
    </xf>
    <xf numFmtId="0" fontId="35" fillId="0" borderId="11" xfId="80" applyFont="1" applyBorder="1">
      <alignment/>
      <protection/>
    </xf>
    <xf numFmtId="0" fontId="31" fillId="0" borderId="11" xfId="122" applyFont="1" applyBorder="1">
      <alignment/>
      <protection/>
    </xf>
    <xf numFmtId="0" fontId="35" fillId="0" borderId="11" xfId="80" applyFont="1" applyBorder="1" applyAlignment="1">
      <alignment horizontal="center" vertical="center"/>
      <protection/>
    </xf>
    <xf numFmtId="0" fontId="31" fillId="0" borderId="19" xfId="80" applyFont="1" applyBorder="1" applyAlignment="1">
      <alignment horizontal="center"/>
      <protection/>
    </xf>
    <xf numFmtId="0" fontId="31" fillId="0" borderId="19" xfId="80" applyFont="1" applyBorder="1">
      <alignment/>
      <protection/>
    </xf>
    <xf numFmtId="0" fontId="35" fillId="0" borderId="19" xfId="80" applyFont="1" applyBorder="1">
      <alignment/>
      <protection/>
    </xf>
    <xf numFmtId="0" fontId="35" fillId="0" borderId="19" xfId="80" applyFont="1" applyFill="1" applyBorder="1" applyAlignment="1">
      <alignment horizontal="center" vertical="center"/>
      <protection/>
    </xf>
    <xf numFmtId="0" fontId="35" fillId="0" borderId="19" xfId="80" applyFont="1" applyBorder="1" applyAlignment="1">
      <alignment horizontal="center"/>
      <protection/>
    </xf>
    <xf numFmtId="0" fontId="31" fillId="0" borderId="19" xfId="80" applyFont="1" applyFill="1" applyBorder="1" applyAlignment="1">
      <alignment horizontal="center"/>
      <protection/>
    </xf>
    <xf numFmtId="0" fontId="35" fillId="0" borderId="19" xfId="80" applyFont="1" applyFill="1" applyBorder="1" applyAlignment="1">
      <alignment horizontal="center"/>
      <protection/>
    </xf>
    <xf numFmtId="17" fontId="35" fillId="0" borderId="19" xfId="80" applyNumberFormat="1" applyFont="1" applyFill="1" applyBorder="1" applyAlignment="1">
      <alignment horizontal="left"/>
      <protection/>
    </xf>
    <xf numFmtId="0" fontId="31" fillId="0" borderId="11" xfId="80" applyFont="1" applyBorder="1" applyAlignment="1">
      <alignment horizontal="center"/>
      <protection/>
    </xf>
    <xf numFmtId="0" fontId="31" fillId="0" borderId="11" xfId="80" applyFont="1" applyBorder="1">
      <alignment/>
      <protection/>
    </xf>
    <xf numFmtId="0" fontId="31" fillId="0" borderId="11" xfId="80" applyFont="1" applyBorder="1" applyAlignment="1">
      <alignment vertical="center" wrapText="1"/>
      <protection/>
    </xf>
    <xf numFmtId="0" fontId="31" fillId="0" borderId="11" xfId="80" applyFont="1" applyFill="1" applyBorder="1" applyAlignment="1">
      <alignment horizontal="center" vertical="center"/>
      <protection/>
    </xf>
    <xf numFmtId="0" fontId="31" fillId="0" borderId="11" xfId="80" applyFont="1" applyFill="1" applyBorder="1" applyAlignment="1">
      <alignment horizontal="center"/>
      <protection/>
    </xf>
    <xf numFmtId="0" fontId="31" fillId="0" borderId="11" xfId="80" applyFont="1" applyFill="1" applyBorder="1" applyAlignment="1">
      <alignment horizontal="left"/>
      <protection/>
    </xf>
    <xf numFmtId="0" fontId="31" fillId="0" borderId="19" xfId="80" applyFont="1" applyBorder="1" applyAlignment="1">
      <alignment vertical="center" wrapText="1"/>
      <protection/>
    </xf>
    <xf numFmtId="0" fontId="31" fillId="0" borderId="19" xfId="80" applyFont="1" applyFill="1" applyBorder="1" applyAlignment="1">
      <alignment horizontal="center" vertical="center"/>
      <protection/>
    </xf>
    <xf numFmtId="0" fontId="31" fillId="0" borderId="19" xfId="80" applyFont="1" applyFill="1" applyBorder="1" applyAlignment="1">
      <alignment horizontal="left"/>
      <protection/>
    </xf>
    <xf numFmtId="0" fontId="35" fillId="0" borderId="11" xfId="80" applyFont="1" applyBorder="1" applyAlignment="1">
      <alignment horizontal="left"/>
      <protection/>
    </xf>
    <xf numFmtId="0" fontId="31" fillId="0" borderId="23" xfId="80" applyFont="1" applyBorder="1" applyAlignment="1">
      <alignment horizontal="center"/>
      <protection/>
    </xf>
    <xf numFmtId="0" fontId="31" fillId="0" borderId="23" xfId="80" applyFont="1" applyBorder="1">
      <alignment/>
      <protection/>
    </xf>
    <xf numFmtId="0" fontId="31" fillId="0" borderId="23" xfId="80" applyFont="1" applyBorder="1" applyAlignment="1">
      <alignment vertical="center" wrapText="1"/>
      <protection/>
    </xf>
    <xf numFmtId="0" fontId="31" fillId="0" borderId="23" xfId="80" applyFont="1" applyFill="1" applyBorder="1" applyAlignment="1">
      <alignment horizontal="center" vertical="center"/>
      <protection/>
    </xf>
    <xf numFmtId="0" fontId="31" fillId="0" borderId="23" xfId="80" applyFont="1" applyFill="1" applyBorder="1" applyAlignment="1">
      <alignment horizontal="left"/>
      <protection/>
    </xf>
    <xf numFmtId="0" fontId="31" fillId="0" borderId="23" xfId="80" applyFont="1" applyBorder="1" applyAlignment="1">
      <alignment horizontal="left"/>
      <protection/>
    </xf>
    <xf numFmtId="0" fontId="31" fillId="0" borderId="23" xfId="80" applyFont="1" applyFill="1" applyBorder="1" applyAlignment="1">
      <alignment horizontal="center"/>
      <protection/>
    </xf>
    <xf numFmtId="0" fontId="35" fillId="0" borderId="23" xfId="80" applyFont="1" applyBorder="1">
      <alignment/>
      <protection/>
    </xf>
    <xf numFmtId="0" fontId="31" fillId="0" borderId="15" xfId="80" applyFont="1" applyBorder="1" applyAlignment="1">
      <alignment horizontal="center"/>
      <protection/>
    </xf>
    <xf numFmtId="0" fontId="31" fillId="0" borderId="15" xfId="80" applyFont="1" applyBorder="1">
      <alignment/>
      <protection/>
    </xf>
    <xf numFmtId="0" fontId="31" fillId="0" borderId="15" xfId="80" applyFont="1" applyBorder="1" applyAlignment="1">
      <alignment vertical="center" wrapText="1"/>
      <protection/>
    </xf>
    <xf numFmtId="0" fontId="31" fillId="0" borderId="15" xfId="80" applyFont="1" applyFill="1" applyBorder="1" applyAlignment="1">
      <alignment horizontal="center" vertical="center"/>
      <protection/>
    </xf>
    <xf numFmtId="0" fontId="31" fillId="0" borderId="15" xfId="80" applyFont="1" applyFill="1" applyBorder="1" applyAlignment="1">
      <alignment horizontal="left"/>
      <protection/>
    </xf>
    <xf numFmtId="0" fontId="32" fillId="0" borderId="15" xfId="80" applyFont="1" applyBorder="1" applyAlignment="1">
      <alignment horizontal="center"/>
      <protection/>
    </xf>
    <xf numFmtId="3" fontId="36" fillId="0" borderId="15" xfId="80" applyNumberFormat="1" applyFont="1" applyFill="1" applyBorder="1" applyAlignment="1">
      <alignment horizontal="center"/>
      <protection/>
    </xf>
    <xf numFmtId="0" fontId="31" fillId="0" borderId="15" xfId="80" applyFont="1" applyFill="1" applyBorder="1" applyAlignment="1">
      <alignment horizontal="center"/>
      <protection/>
    </xf>
    <xf numFmtId="0" fontId="55" fillId="0" borderId="19" xfId="80" applyFont="1" applyFill="1" applyBorder="1" applyAlignment="1">
      <alignment horizontal="center" vertical="center"/>
      <protection/>
    </xf>
    <xf numFmtId="0" fontId="32" fillId="0" borderId="11" xfId="122" applyFont="1" applyBorder="1">
      <alignment/>
      <protection/>
    </xf>
    <xf numFmtId="0" fontId="35" fillId="0" borderId="21" xfId="123" applyFont="1" applyBorder="1" applyAlignment="1">
      <alignment horizontal="center"/>
      <protection/>
    </xf>
    <xf numFmtId="0" fontId="35" fillId="0" borderId="21" xfId="123" applyFont="1" applyBorder="1" applyAlignment="1">
      <alignment horizontal="left"/>
      <protection/>
    </xf>
    <xf numFmtId="0" fontId="35" fillId="0" borderId="21" xfId="123" applyFont="1" applyBorder="1" applyAlignment="1">
      <alignment horizontal="left" vertical="center"/>
      <protection/>
    </xf>
    <xf numFmtId="0" fontId="35" fillId="0" borderId="21" xfId="80" applyFont="1" applyFill="1" applyBorder="1" applyAlignment="1">
      <alignment horizontal="left"/>
      <protection/>
    </xf>
    <xf numFmtId="0" fontId="35" fillId="0" borderId="22" xfId="123" applyFont="1" applyBorder="1" applyAlignment="1">
      <alignment horizontal="center"/>
      <protection/>
    </xf>
    <xf numFmtId="0" fontId="35" fillId="0" borderId="22" xfId="123" applyFont="1" applyBorder="1" applyAlignment="1">
      <alignment horizontal="left"/>
      <protection/>
    </xf>
    <xf numFmtId="0" fontId="35" fillId="0" borderId="22" xfId="123" applyFont="1" applyBorder="1" applyAlignment="1">
      <alignment horizontal="left" vertical="center"/>
      <protection/>
    </xf>
    <xf numFmtId="0" fontId="35" fillId="0" borderId="22" xfId="80" applyFont="1" applyBorder="1" applyAlignment="1">
      <alignment horizontal="left"/>
      <protection/>
    </xf>
    <xf numFmtId="0" fontId="35" fillId="0" borderId="11" xfId="123" applyFont="1" applyBorder="1" applyAlignment="1">
      <alignment horizontal="center"/>
      <protection/>
    </xf>
    <xf numFmtId="0" fontId="35" fillId="0" borderId="11" xfId="123" applyFont="1" applyBorder="1" applyAlignment="1">
      <alignment horizontal="left"/>
      <protection/>
    </xf>
    <xf numFmtId="0" fontId="35" fillId="0" borderId="11" xfId="123" applyFont="1" applyBorder="1" applyAlignment="1">
      <alignment horizontal="left" vertical="center"/>
      <protection/>
    </xf>
    <xf numFmtId="0" fontId="35" fillId="0" borderId="19" xfId="123" applyFont="1" applyBorder="1" applyAlignment="1">
      <alignment horizontal="center"/>
      <protection/>
    </xf>
    <xf numFmtId="0" fontId="35" fillId="0" borderId="19" xfId="123" applyFont="1" applyBorder="1" applyAlignment="1">
      <alignment horizontal="left"/>
      <protection/>
    </xf>
    <xf numFmtId="0" fontId="35" fillId="0" borderId="19" xfId="123" applyFont="1" applyBorder="1" applyAlignment="1">
      <alignment horizontal="left" vertical="center"/>
      <protection/>
    </xf>
    <xf numFmtId="0" fontId="35" fillId="0" borderId="19" xfId="80" applyFont="1" applyFill="1" applyBorder="1" applyAlignment="1">
      <alignment horizontal="left"/>
      <protection/>
    </xf>
    <xf numFmtId="17" fontId="35" fillId="0" borderId="22" xfId="123" applyNumberFormat="1" applyFont="1" applyBorder="1" applyAlignment="1">
      <alignment horizontal="left"/>
      <protection/>
    </xf>
    <xf numFmtId="17" fontId="35" fillId="0" borderId="11" xfId="123" applyNumberFormat="1" applyFont="1" applyBorder="1" applyAlignment="1">
      <alignment horizontal="left"/>
      <protection/>
    </xf>
    <xf numFmtId="0" fontId="35" fillId="0" borderId="0" xfId="123" applyFont="1" applyAlignment="1">
      <alignment horizontal="center" vertical="center"/>
      <protection/>
    </xf>
    <xf numFmtId="0" fontId="35" fillId="0" borderId="0" xfId="123" applyFont="1" applyAlignment="1">
      <alignment horizontal="center"/>
      <protection/>
    </xf>
    <xf numFmtId="0" fontId="28" fillId="0" borderId="12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2" xfId="0" applyFont="1" applyBorder="1" applyAlignment="1">
      <alignment horizontal="center"/>
    </xf>
    <xf numFmtId="3" fontId="28" fillId="0" borderId="22" xfId="0" applyNumberFormat="1" applyFont="1" applyBorder="1" applyAlignment="1">
      <alignment/>
    </xf>
    <xf numFmtId="3" fontId="28" fillId="0" borderId="22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3" fontId="28" fillId="0" borderId="11" xfId="0" applyNumberFormat="1" applyFont="1" applyBorder="1" applyAlignment="1">
      <alignment/>
    </xf>
    <xf numFmtId="0" fontId="29" fillId="0" borderId="0" xfId="104" applyFont="1" applyAlignment="1">
      <alignment horizontal="left" indent="1"/>
      <protection/>
    </xf>
    <xf numFmtId="0" fontId="39" fillId="0" borderId="0" xfId="104" applyFont="1">
      <alignment/>
      <protection/>
    </xf>
    <xf numFmtId="0" fontId="39" fillId="0" borderId="0" xfId="104" applyFont="1" applyAlignment="1">
      <alignment horizontal="center"/>
      <protection/>
    </xf>
    <xf numFmtId="0" fontId="42" fillId="0" borderId="0" xfId="104" applyFont="1">
      <alignment/>
      <protection/>
    </xf>
    <xf numFmtId="0" fontId="51" fillId="0" borderId="0" xfId="104" applyFont="1" applyAlignment="1">
      <alignment horizontal="center"/>
      <protection/>
    </xf>
    <xf numFmtId="0" fontId="29" fillId="0" borderId="14" xfId="104" applyFont="1" applyBorder="1" applyAlignment="1">
      <alignment horizontal="center" vertical="top" wrapText="1"/>
      <protection/>
    </xf>
    <xf numFmtId="0" fontId="51" fillId="0" borderId="14" xfId="104" applyFont="1" applyBorder="1" applyAlignment="1">
      <alignment horizontal="center" vertical="top" wrapText="1"/>
      <protection/>
    </xf>
    <xf numFmtId="0" fontId="42" fillId="0" borderId="14" xfId="104" applyFont="1" applyBorder="1" applyAlignment="1">
      <alignment vertical="top" wrapText="1"/>
      <protection/>
    </xf>
    <xf numFmtId="0" fontId="30" fillId="0" borderId="14" xfId="104" applyFont="1" applyBorder="1" applyAlignment="1">
      <alignment vertical="top" wrapText="1"/>
      <protection/>
    </xf>
    <xf numFmtId="0" fontId="30" fillId="0" borderId="14" xfId="104" applyFont="1" applyBorder="1" applyAlignment="1">
      <alignment horizontal="center" vertical="top" wrapText="1"/>
      <protection/>
    </xf>
    <xf numFmtId="0" fontId="56" fillId="0" borderId="14" xfId="69" applyFont="1" applyBorder="1" applyAlignment="1" applyProtection="1">
      <alignment vertical="top" wrapText="1"/>
      <protection/>
    </xf>
    <xf numFmtId="0" fontId="39" fillId="0" borderId="14" xfId="104" applyFont="1" applyBorder="1" applyAlignment="1">
      <alignment vertical="top" wrapText="1"/>
      <protection/>
    </xf>
    <xf numFmtId="0" fontId="42" fillId="0" borderId="14" xfId="104" applyFont="1" applyBorder="1" applyAlignment="1">
      <alignment horizontal="left" vertical="top" wrapText="1"/>
      <protection/>
    </xf>
    <xf numFmtId="0" fontId="57" fillId="0" borderId="14" xfId="69" applyFont="1" applyBorder="1" applyAlignment="1" applyProtection="1">
      <alignment vertical="top" wrapText="1"/>
      <protection/>
    </xf>
    <xf numFmtId="0" fontId="30" fillId="0" borderId="14" xfId="69" applyFont="1" applyBorder="1" applyAlignment="1" applyProtection="1">
      <alignment horizontal="center" vertical="top" wrapText="1"/>
      <protection/>
    </xf>
    <xf numFmtId="0" fontId="30" fillId="0" borderId="14" xfId="104" applyFont="1" applyFill="1" applyBorder="1" applyAlignment="1">
      <alignment horizontal="left" vertical="top" wrapText="1" indent="1"/>
      <protection/>
    </xf>
    <xf numFmtId="0" fontId="30" fillId="0" borderId="14" xfId="104" applyFont="1" applyFill="1" applyBorder="1" applyAlignment="1">
      <alignment vertical="top" wrapText="1"/>
      <protection/>
    </xf>
    <xf numFmtId="0" fontId="56" fillId="0" borderId="14" xfId="69" applyFont="1" applyFill="1" applyBorder="1" applyAlignment="1" applyProtection="1">
      <alignment vertical="top" wrapText="1"/>
      <protection/>
    </xf>
    <xf numFmtId="0" fontId="42" fillId="0" borderId="14" xfId="104" applyFont="1" applyFill="1" applyBorder="1" applyAlignment="1">
      <alignment vertical="top" wrapText="1"/>
      <protection/>
    </xf>
    <xf numFmtId="0" fontId="31" fillId="0" borderId="14" xfId="104" applyFont="1" applyFill="1" applyBorder="1" applyAlignment="1">
      <alignment horizontal="center" vertical="top" wrapText="1"/>
      <protection/>
    </xf>
    <xf numFmtId="0" fontId="42" fillId="0" borderId="14" xfId="104" applyFont="1" applyBorder="1" applyAlignment="1">
      <alignment horizontal="left" vertical="top" wrapText="1" indent="2"/>
      <protection/>
    </xf>
    <xf numFmtId="0" fontId="30" fillId="0" borderId="14" xfId="104" applyFont="1" applyBorder="1" applyAlignment="1">
      <alignment horizontal="left" vertical="top" wrapText="1" indent="2"/>
      <protection/>
    </xf>
    <xf numFmtId="0" fontId="42" fillId="0" borderId="25" xfId="104" applyFont="1" applyBorder="1" applyAlignment="1">
      <alignment vertical="top" wrapText="1"/>
      <protection/>
    </xf>
    <xf numFmtId="0" fontId="30" fillId="0" borderId="25" xfId="104" applyFont="1" applyBorder="1" applyAlignment="1">
      <alignment horizontal="center" vertical="top" wrapText="1"/>
      <protection/>
    </xf>
    <xf numFmtId="0" fontId="42" fillId="0" borderId="26" xfId="104" applyFont="1" applyBorder="1" applyAlignment="1">
      <alignment vertical="top" wrapText="1"/>
      <protection/>
    </xf>
    <xf numFmtId="0" fontId="30" fillId="0" borderId="26" xfId="104" applyFont="1" applyBorder="1" applyAlignment="1">
      <alignment vertical="top" wrapText="1"/>
      <protection/>
    </xf>
    <xf numFmtId="0" fontId="30" fillId="0" borderId="26" xfId="104" applyFont="1" applyBorder="1" applyAlignment="1">
      <alignment horizontal="center" vertical="top" wrapText="1"/>
      <protection/>
    </xf>
    <xf numFmtId="0" fontId="56" fillId="0" borderId="26" xfId="69" applyFont="1" applyBorder="1" applyAlignment="1" applyProtection="1">
      <alignment vertical="top" wrapText="1"/>
      <protection/>
    </xf>
    <xf numFmtId="0" fontId="39" fillId="0" borderId="26" xfId="104" applyFont="1" applyBorder="1" applyAlignment="1">
      <alignment vertical="top" wrapText="1"/>
      <protection/>
    </xf>
    <xf numFmtId="0" fontId="39" fillId="0" borderId="26" xfId="104" applyFont="1" applyBorder="1" applyAlignment="1">
      <alignment horizontal="center" vertical="top" wrapText="1"/>
      <protection/>
    </xf>
    <xf numFmtId="0" fontId="29" fillId="0" borderId="0" xfId="104" applyFont="1">
      <alignment/>
      <protection/>
    </xf>
    <xf numFmtId="0" fontId="31" fillId="0" borderId="0" xfId="104" applyFont="1">
      <alignment/>
      <protection/>
    </xf>
    <xf numFmtId="0" fontId="31" fillId="0" borderId="0" xfId="104" applyFont="1" applyAlignment="1">
      <alignment horizontal="center"/>
      <protection/>
    </xf>
    <xf numFmtId="0" fontId="52" fillId="0" borderId="0" xfId="0" applyFont="1" applyAlignment="1">
      <alignment/>
    </xf>
    <xf numFmtId="0" fontId="28" fillId="0" borderId="14" xfId="0" applyFont="1" applyBorder="1" applyAlignment="1">
      <alignment shrinkToFit="1"/>
    </xf>
    <xf numFmtId="0" fontId="52" fillId="0" borderId="14" xfId="0" applyFont="1" applyBorder="1" applyAlignment="1">
      <alignment/>
    </xf>
    <xf numFmtId="0" fontId="28" fillId="0" borderId="14" xfId="0" applyFont="1" applyBorder="1" applyAlignment="1">
      <alignment horizontal="center" shrinkToFit="1"/>
    </xf>
    <xf numFmtId="0" fontId="28" fillId="0" borderId="14" xfId="0" applyFont="1" applyFill="1" applyBorder="1" applyAlignment="1">
      <alignment horizontal="center" shrinkToFit="1"/>
    </xf>
    <xf numFmtId="0" fontId="28" fillId="0" borderId="14" xfId="0" applyFont="1" applyFill="1" applyBorder="1" applyAlignment="1">
      <alignment/>
    </xf>
    <xf numFmtId="0" fontId="28" fillId="0" borderId="14" xfId="0" applyFont="1" applyFill="1" applyBorder="1" applyAlignment="1">
      <alignment shrinkToFit="1"/>
    </xf>
    <xf numFmtId="0" fontId="28" fillId="0" borderId="14" xfId="113" applyFont="1" applyFill="1" applyBorder="1" applyAlignment="1">
      <alignment horizontal="left" shrinkToFit="1"/>
      <protection/>
    </xf>
    <xf numFmtId="0" fontId="30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/>
    </xf>
    <xf numFmtId="0" fontId="28" fillId="0" borderId="14" xfId="113" applyFont="1" applyFill="1" applyBorder="1" applyAlignment="1">
      <alignment shrinkToFit="1"/>
      <protection/>
    </xf>
    <xf numFmtId="0" fontId="30" fillId="0" borderId="0" xfId="79" applyFont="1" applyAlignment="1">
      <alignment horizontal="center"/>
      <protection/>
    </xf>
    <xf numFmtId="0" fontId="30" fillId="0" borderId="0" xfId="79" applyFont="1">
      <alignment/>
      <protection/>
    </xf>
    <xf numFmtId="0" fontId="30" fillId="0" borderId="0" xfId="79" applyFont="1" applyAlignment="1">
      <alignment shrinkToFit="1"/>
      <protection/>
    </xf>
    <xf numFmtId="0" fontId="30" fillId="0" borderId="0" xfId="79" applyFont="1" applyBorder="1" applyAlignment="1">
      <alignment horizontal="left" shrinkToFit="1"/>
      <protection/>
    </xf>
    <xf numFmtId="0" fontId="30" fillId="0" borderId="0" xfId="79" applyFont="1" applyBorder="1" applyAlignment="1">
      <alignment horizontal="center" shrinkToFit="1"/>
      <protection/>
    </xf>
    <xf numFmtId="0" fontId="29" fillId="0" borderId="12" xfId="79" applyFont="1" applyBorder="1" applyAlignment="1">
      <alignment horizontal="center"/>
      <protection/>
    </xf>
    <xf numFmtId="0" fontId="29" fillId="0" borderId="27" xfId="79" applyFont="1" applyBorder="1" applyAlignment="1">
      <alignment horizontal="center"/>
      <protection/>
    </xf>
    <xf numFmtId="0" fontId="29" fillId="0" borderId="13" xfId="79" applyFont="1" applyBorder="1" applyAlignment="1">
      <alignment horizontal="center"/>
      <protection/>
    </xf>
    <xf numFmtId="0" fontId="29" fillId="0" borderId="12" xfId="79" applyFont="1" applyBorder="1" applyAlignment="1">
      <alignment horizontal="center" shrinkToFit="1"/>
      <protection/>
    </xf>
    <xf numFmtId="0" fontId="29" fillId="0" borderId="0" xfId="0" applyFont="1" applyAlignment="1">
      <alignment/>
    </xf>
    <xf numFmtId="0" fontId="29" fillId="0" borderId="15" xfId="79" applyFont="1" applyBorder="1">
      <alignment/>
      <protection/>
    </xf>
    <xf numFmtId="0" fontId="29" fillId="0" borderId="15" xfId="79" applyFont="1" applyBorder="1" applyAlignment="1">
      <alignment horizontal="center"/>
      <protection/>
    </xf>
    <xf numFmtId="0" fontId="29" fillId="0" borderId="14" xfId="79" applyFont="1" applyBorder="1" applyAlignment="1">
      <alignment horizontal="center"/>
      <protection/>
    </xf>
    <xf numFmtId="0" fontId="29" fillId="0" borderId="15" xfId="79" applyFont="1" applyBorder="1" applyAlignment="1">
      <alignment shrinkToFit="1"/>
      <protection/>
    </xf>
    <xf numFmtId="0" fontId="30" fillId="0" borderId="21" xfId="79" applyFont="1" applyBorder="1">
      <alignment/>
      <protection/>
    </xf>
    <xf numFmtId="0" fontId="29" fillId="0" borderId="21" xfId="122" applyFont="1" applyBorder="1">
      <alignment/>
      <protection/>
    </xf>
    <xf numFmtId="0" fontId="30" fillId="0" borderId="22" xfId="79" applyFont="1" applyBorder="1">
      <alignment/>
      <protection/>
    </xf>
    <xf numFmtId="0" fontId="30" fillId="0" borderId="22" xfId="122" applyFont="1" applyBorder="1">
      <alignment/>
      <protection/>
    </xf>
    <xf numFmtId="0" fontId="30" fillId="0" borderId="22" xfId="79" applyFont="1" applyBorder="1" applyAlignment="1">
      <alignment horizontal="center"/>
      <protection/>
    </xf>
    <xf numFmtId="0" fontId="29" fillId="0" borderId="22" xfId="122" applyFont="1" applyBorder="1">
      <alignment/>
      <protection/>
    </xf>
    <xf numFmtId="0" fontId="30" fillId="0" borderId="22" xfId="79" applyFont="1" applyFill="1" applyBorder="1" applyAlignment="1">
      <alignment horizontal="center"/>
      <protection/>
    </xf>
    <xf numFmtId="0" fontId="30" fillId="0" borderId="22" xfId="79" applyFont="1" applyBorder="1" applyAlignment="1">
      <alignment vertical="center" wrapText="1"/>
      <protection/>
    </xf>
    <xf numFmtId="0" fontId="30" fillId="0" borderId="11" xfId="79" applyFont="1" applyBorder="1">
      <alignment/>
      <protection/>
    </xf>
    <xf numFmtId="0" fontId="30" fillId="0" borderId="11" xfId="79" applyFont="1" applyFill="1" applyBorder="1" applyAlignment="1">
      <alignment horizontal="center"/>
      <protection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shrinkToFi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shrinkToFit="1"/>
    </xf>
    <xf numFmtId="0" fontId="28" fillId="0" borderId="0" xfId="79" applyFont="1">
      <alignment/>
      <protection/>
    </xf>
    <xf numFmtId="0" fontId="30" fillId="0" borderId="0" xfId="79" applyFont="1" applyAlignment="1">
      <alignment horizontal="center" vertical="center"/>
      <protection/>
    </xf>
    <xf numFmtId="0" fontId="28" fillId="0" borderId="12" xfId="79" applyFont="1" applyBorder="1" applyAlignment="1">
      <alignment horizontal="center"/>
      <protection/>
    </xf>
    <xf numFmtId="0" fontId="28" fillId="0" borderId="12" xfId="79" applyFont="1" applyBorder="1" applyAlignment="1">
      <alignment horizontal="center" vertical="center"/>
      <protection/>
    </xf>
    <xf numFmtId="0" fontId="28" fillId="0" borderId="15" xfId="79" applyFont="1" applyBorder="1">
      <alignment/>
      <protection/>
    </xf>
    <xf numFmtId="0" fontId="28" fillId="0" borderId="15" xfId="79" applyFont="1" applyBorder="1" applyAlignment="1">
      <alignment horizontal="center"/>
      <protection/>
    </xf>
    <xf numFmtId="0" fontId="28" fillId="0" borderId="15" xfId="79" applyFont="1" applyBorder="1" applyAlignment="1">
      <alignment horizontal="center" vertical="center"/>
      <protection/>
    </xf>
    <xf numFmtId="0" fontId="28" fillId="0" borderId="14" xfId="79" applyFont="1" applyBorder="1" applyAlignment="1">
      <alignment horizontal="center"/>
      <protection/>
    </xf>
    <xf numFmtId="0" fontId="28" fillId="0" borderId="21" xfId="79" applyFont="1" applyBorder="1">
      <alignment/>
      <protection/>
    </xf>
    <xf numFmtId="0" fontId="28" fillId="0" borderId="21" xfId="79" applyFont="1" applyBorder="1" applyAlignment="1">
      <alignment horizontal="center" vertical="center"/>
      <protection/>
    </xf>
    <xf numFmtId="0" fontId="28" fillId="0" borderId="21" xfId="79" applyFont="1" applyBorder="1" applyAlignment="1">
      <alignment horizontal="center"/>
      <protection/>
    </xf>
    <xf numFmtId="0" fontId="28" fillId="0" borderId="22" xfId="79" applyFont="1" applyBorder="1">
      <alignment/>
      <protection/>
    </xf>
    <xf numFmtId="0" fontId="28" fillId="0" borderId="22" xfId="79" applyFont="1" applyBorder="1" applyAlignment="1">
      <alignment horizontal="center" vertical="center"/>
      <protection/>
    </xf>
    <xf numFmtId="0" fontId="28" fillId="0" borderId="22" xfId="79" applyFont="1" applyBorder="1" applyAlignment="1">
      <alignment horizontal="center"/>
      <protection/>
    </xf>
    <xf numFmtId="0" fontId="28" fillId="0" borderId="22" xfId="79" applyFont="1" applyFill="1" applyBorder="1" applyAlignment="1">
      <alignment horizontal="center" vertical="center"/>
      <protection/>
    </xf>
    <xf numFmtId="0" fontId="58" fillId="0" borderId="22" xfId="79" applyFont="1" applyBorder="1" applyAlignment="1">
      <alignment horizontal="center"/>
      <protection/>
    </xf>
    <xf numFmtId="3" fontId="34" fillId="0" borderId="22" xfId="79" applyNumberFormat="1" applyFont="1" applyFill="1" applyBorder="1" applyAlignment="1">
      <alignment horizontal="center"/>
      <protection/>
    </xf>
    <xf numFmtId="0" fontId="34" fillId="0" borderId="22" xfId="79" applyFont="1" applyFill="1" applyBorder="1" applyAlignment="1">
      <alignment horizontal="center"/>
      <protection/>
    </xf>
    <xf numFmtId="0" fontId="30" fillId="0" borderId="22" xfId="79" applyFont="1" applyFill="1" applyBorder="1" applyAlignment="1">
      <alignment horizontal="center" vertical="center"/>
      <protection/>
    </xf>
    <xf numFmtId="0" fontId="30" fillId="0" borderId="22" xfId="79" applyFont="1" applyBorder="1" applyAlignment="1">
      <alignment horizontal="left"/>
      <protection/>
    </xf>
    <xf numFmtId="0" fontId="30" fillId="0" borderId="11" xfId="79" applyFont="1" applyBorder="1" applyAlignment="1">
      <alignment vertical="center" wrapText="1"/>
      <protection/>
    </xf>
    <xf numFmtId="0" fontId="30" fillId="0" borderId="11" xfId="79" applyFont="1" applyFill="1" applyBorder="1" applyAlignment="1">
      <alignment horizontal="center" vertical="center"/>
      <protection/>
    </xf>
    <xf numFmtId="0" fontId="29" fillId="0" borderId="11" xfId="79" applyFont="1" applyBorder="1" applyAlignment="1">
      <alignment horizontal="center"/>
      <protection/>
    </xf>
    <xf numFmtId="0" fontId="29" fillId="0" borderId="21" xfId="79" applyFont="1" applyBorder="1" applyAlignment="1">
      <alignment vertical="center" wrapText="1"/>
      <protection/>
    </xf>
    <xf numFmtId="0" fontId="34" fillId="0" borderId="21" xfId="79" applyFont="1" applyFill="1" applyBorder="1" applyAlignment="1">
      <alignment horizontal="center" vertical="center"/>
      <protection/>
    </xf>
    <xf numFmtId="0" fontId="58" fillId="0" borderId="21" xfId="79" applyFont="1" applyBorder="1" applyAlignment="1">
      <alignment horizontal="center"/>
      <protection/>
    </xf>
    <xf numFmtId="3" fontId="34" fillId="0" borderId="21" xfId="79" applyNumberFormat="1" applyFont="1" applyFill="1" applyBorder="1" applyAlignment="1">
      <alignment horizontal="center"/>
      <protection/>
    </xf>
    <xf numFmtId="0" fontId="34" fillId="0" borderId="21" xfId="79" applyFont="1" applyFill="1" applyBorder="1" applyAlignment="1">
      <alignment horizontal="center"/>
      <protection/>
    </xf>
    <xf numFmtId="0" fontId="28" fillId="0" borderId="11" xfId="79" applyFont="1" applyBorder="1">
      <alignment/>
      <protection/>
    </xf>
    <xf numFmtId="17" fontId="28" fillId="0" borderId="22" xfId="79" applyNumberFormat="1" applyFont="1" applyBorder="1" applyAlignment="1">
      <alignment horizontal="center"/>
      <protection/>
    </xf>
    <xf numFmtId="0" fontId="28" fillId="0" borderId="11" xfId="79" applyFont="1" applyBorder="1" applyAlignment="1">
      <alignment horizontal="center" vertical="center"/>
      <protection/>
    </xf>
    <xf numFmtId="0" fontId="28" fillId="0" borderId="11" xfId="79" applyFont="1" applyBorder="1" applyAlignment="1">
      <alignment horizontal="center"/>
      <protection/>
    </xf>
    <xf numFmtId="0" fontId="28" fillId="0" borderId="0" xfId="0" applyFont="1" applyAlignment="1">
      <alignment horizontal="center" vertical="center"/>
    </xf>
    <xf numFmtId="0" fontId="30" fillId="0" borderId="0" xfId="73" applyFont="1" applyAlignment="1">
      <alignment horizontal="center"/>
      <protection/>
    </xf>
    <xf numFmtId="0" fontId="30" fillId="0" borderId="0" xfId="73" applyFont="1">
      <alignment/>
      <protection/>
    </xf>
    <xf numFmtId="0" fontId="30" fillId="0" borderId="12" xfId="73" applyFont="1" applyBorder="1" applyAlignment="1">
      <alignment horizontal="center"/>
      <protection/>
    </xf>
    <xf numFmtId="0" fontId="30" fillId="0" borderId="15" xfId="73" applyFont="1" applyBorder="1">
      <alignment/>
      <protection/>
    </xf>
    <xf numFmtId="0" fontId="30" fillId="0" borderId="15" xfId="73" applyFont="1" applyBorder="1" applyAlignment="1">
      <alignment horizontal="center"/>
      <protection/>
    </xf>
    <xf numFmtId="0" fontId="30" fillId="0" borderId="14" xfId="73" applyFont="1" applyBorder="1" applyAlignment="1">
      <alignment horizontal="center"/>
      <protection/>
    </xf>
    <xf numFmtId="0" fontId="30" fillId="0" borderId="21" xfId="73" applyFont="1" applyBorder="1">
      <alignment/>
      <protection/>
    </xf>
    <xf numFmtId="0" fontId="29" fillId="0" borderId="21" xfId="121" applyFont="1" applyBorder="1">
      <alignment/>
      <protection/>
    </xf>
    <xf numFmtId="0" fontId="30" fillId="0" borderId="21" xfId="73" applyFont="1" applyBorder="1" applyAlignment="1">
      <alignment horizontal="center" shrinkToFit="1"/>
      <protection/>
    </xf>
    <xf numFmtId="0" fontId="30" fillId="0" borderId="21" xfId="73" applyFont="1" applyBorder="1" applyAlignment="1">
      <alignment horizontal="center"/>
      <protection/>
    </xf>
    <xf numFmtId="0" fontId="30" fillId="0" borderId="22" xfId="73" applyFont="1" applyBorder="1">
      <alignment/>
      <protection/>
    </xf>
    <xf numFmtId="0" fontId="30" fillId="0" borderId="22" xfId="73" applyFont="1" applyBorder="1" applyAlignment="1">
      <alignment horizontal="center" shrinkToFit="1"/>
      <protection/>
    </xf>
    <xf numFmtId="17" fontId="30" fillId="0" borderId="22" xfId="73" applyNumberFormat="1" applyFont="1" applyBorder="1" applyAlignment="1">
      <alignment horizontal="center"/>
      <protection/>
    </xf>
    <xf numFmtId="15" fontId="30" fillId="0" borderId="22" xfId="73" applyNumberFormat="1" applyFont="1" applyBorder="1" applyAlignment="1">
      <alignment horizontal="center"/>
      <protection/>
    </xf>
    <xf numFmtId="0" fontId="30" fillId="0" borderId="22" xfId="74" applyFont="1" applyBorder="1" applyAlignment="1">
      <alignment wrapText="1"/>
      <protection/>
    </xf>
    <xf numFmtId="0" fontId="30" fillId="0" borderId="22" xfId="73" applyFont="1" applyBorder="1" applyAlignment="1">
      <alignment vertical="top" wrapText="1" shrinkToFit="1"/>
      <protection/>
    </xf>
    <xf numFmtId="0" fontId="29" fillId="0" borderId="22" xfId="75" applyFont="1" applyBorder="1" applyAlignment="1">
      <alignment horizontal="center" shrinkToFit="1"/>
      <protection/>
    </xf>
    <xf numFmtId="0" fontId="30" fillId="0" borderId="22" xfId="0" applyFont="1" applyBorder="1" applyAlignment="1">
      <alignment horizontal="center"/>
    </xf>
    <xf numFmtId="0" fontId="30" fillId="0" borderId="22" xfId="107" applyFont="1" applyFill="1" applyBorder="1" applyAlignment="1">
      <alignment horizontal="center" shrinkToFit="1"/>
      <protection/>
    </xf>
    <xf numFmtId="0" fontId="30" fillId="0" borderId="22" xfId="0" applyFont="1" applyBorder="1" applyAlignment="1">
      <alignment horizontal="center" shrinkToFit="1"/>
    </xf>
    <xf numFmtId="0" fontId="30" fillId="0" borderId="11" xfId="107" applyFont="1" applyFill="1" applyBorder="1" applyAlignment="1">
      <alignment horizontal="center" shrinkToFit="1"/>
      <protection/>
    </xf>
    <xf numFmtId="0" fontId="30" fillId="0" borderId="11" xfId="0" applyFont="1" applyBorder="1" applyAlignment="1">
      <alignment horizontal="center"/>
    </xf>
    <xf numFmtId="0" fontId="30" fillId="0" borderId="19" xfId="73" applyFont="1" applyBorder="1">
      <alignment/>
      <protection/>
    </xf>
    <xf numFmtId="0" fontId="30" fillId="0" borderId="19" xfId="73" applyFont="1" applyBorder="1" applyAlignment="1">
      <alignment horizontal="center" shrinkToFit="1"/>
      <protection/>
    </xf>
    <xf numFmtId="0" fontId="30" fillId="0" borderId="19" xfId="73" applyFont="1" applyBorder="1" applyAlignment="1">
      <alignment horizontal="center"/>
      <protection/>
    </xf>
    <xf numFmtId="0" fontId="30" fillId="0" borderId="22" xfId="73" applyFont="1" applyBorder="1" applyAlignment="1">
      <alignment horizontal="center"/>
      <protection/>
    </xf>
    <xf numFmtId="0" fontId="30" fillId="0" borderId="22" xfId="111" applyFont="1" applyBorder="1" applyAlignment="1">
      <alignment horizontal="center" shrinkToFit="1"/>
      <protection/>
    </xf>
    <xf numFmtId="0" fontId="30" fillId="0" borderId="11" xfId="73" applyFont="1" applyBorder="1">
      <alignment/>
      <protection/>
    </xf>
    <xf numFmtId="0" fontId="30" fillId="0" borderId="11" xfId="111" applyFont="1" applyBorder="1" applyAlignment="1">
      <alignment horizontal="center" shrinkToFit="1"/>
      <protection/>
    </xf>
    <xf numFmtId="0" fontId="30" fillId="0" borderId="11" xfId="73" applyFont="1" applyBorder="1" applyAlignment="1">
      <alignment horizontal="center"/>
      <protection/>
    </xf>
    <xf numFmtId="0" fontId="30" fillId="0" borderId="15" xfId="73" applyFont="1" applyBorder="1" applyAlignment="1">
      <alignment horizontal="center" shrinkToFit="1"/>
      <protection/>
    </xf>
    <xf numFmtId="17" fontId="30" fillId="0" borderId="15" xfId="73" applyNumberFormat="1" applyFont="1" applyBorder="1" applyAlignment="1">
      <alignment horizontal="center"/>
      <protection/>
    </xf>
    <xf numFmtId="0" fontId="52" fillId="0" borderId="0" xfId="0" applyFont="1" applyBorder="1" applyAlignment="1">
      <alignment horizontal="center" wrapText="1" shrinkToFit="1"/>
    </xf>
    <xf numFmtId="0" fontId="52" fillId="0" borderId="28" xfId="0" applyFont="1" applyBorder="1" applyAlignment="1">
      <alignment horizontal="center" wrapText="1" shrinkToFit="1"/>
    </xf>
    <xf numFmtId="0" fontId="52" fillId="0" borderId="12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 shrinkToFit="1"/>
    </xf>
    <xf numFmtId="0" fontId="28" fillId="0" borderId="22" xfId="0" applyFont="1" applyBorder="1" applyAlignment="1">
      <alignment shrinkToFit="1"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/>
    </xf>
    <xf numFmtId="3" fontId="30" fillId="0" borderId="14" xfId="0" applyNumberFormat="1" applyFont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9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4" xfId="78" applyFont="1" applyBorder="1" applyAlignment="1">
      <alignment horizontal="center"/>
      <protection/>
    </xf>
    <xf numFmtId="0" fontId="28" fillId="0" borderId="0" xfId="78" applyFont="1">
      <alignment/>
      <protection/>
    </xf>
    <xf numFmtId="0" fontId="30" fillId="0" borderId="0" xfId="0" applyFont="1" applyBorder="1" applyAlignment="1">
      <alignment/>
    </xf>
    <xf numFmtId="0" fontId="28" fillId="0" borderId="0" xfId="73" applyFont="1">
      <alignment/>
      <protection/>
    </xf>
    <xf numFmtId="0" fontId="28" fillId="0" borderId="0" xfId="0" applyFont="1" applyAlignment="1">
      <alignment shrinkToFit="1"/>
    </xf>
    <xf numFmtId="0" fontId="29" fillId="0" borderId="21" xfId="119" applyFont="1" applyBorder="1" applyAlignment="1">
      <alignment shrinkToFit="1"/>
      <protection/>
    </xf>
    <xf numFmtId="0" fontId="30" fillId="0" borderId="22" xfId="119" applyFont="1" applyBorder="1" applyAlignment="1">
      <alignment shrinkToFit="1"/>
      <protection/>
    </xf>
    <xf numFmtId="0" fontId="30" fillId="0" borderId="22" xfId="119" applyFont="1" applyBorder="1" applyAlignment="1">
      <alignment vertical="top" shrinkToFit="1"/>
      <protection/>
    </xf>
    <xf numFmtId="0" fontId="28" fillId="0" borderId="22" xfId="0" applyFont="1" applyBorder="1" applyAlignment="1">
      <alignment vertical="top" shrinkToFit="1"/>
    </xf>
    <xf numFmtId="0" fontId="30" fillId="0" borderId="22" xfId="119" applyFont="1" applyBorder="1" applyAlignment="1">
      <alignment vertical="top" wrapText="1" shrinkToFit="1"/>
      <protection/>
    </xf>
    <xf numFmtId="0" fontId="28" fillId="0" borderId="22" xfId="0" applyFont="1" applyBorder="1" applyAlignment="1">
      <alignment wrapText="1"/>
    </xf>
    <xf numFmtId="0" fontId="28" fillId="0" borderId="14" xfId="0" applyFont="1" applyFill="1" applyBorder="1" applyAlignment="1">
      <alignment wrapText="1" shrinkToFit="1"/>
    </xf>
    <xf numFmtId="0" fontId="28" fillId="0" borderId="12" xfId="0" applyFont="1" applyFill="1" applyBorder="1" applyAlignment="1">
      <alignment wrapText="1" shrinkToFit="1"/>
    </xf>
    <xf numFmtId="17" fontId="28" fillId="0" borderId="22" xfId="0" applyNumberFormat="1" applyFont="1" applyBorder="1" applyAlignment="1">
      <alignment horizontal="center" shrinkToFit="1"/>
    </xf>
    <xf numFmtId="0" fontId="28" fillId="0" borderId="24" xfId="0" applyFont="1" applyBorder="1" applyAlignment="1">
      <alignment shrinkToFit="1"/>
    </xf>
    <xf numFmtId="0" fontId="30" fillId="0" borderId="11" xfId="119" applyFont="1" applyBorder="1" applyAlignment="1">
      <alignment vertical="top" shrinkToFit="1"/>
      <protection/>
    </xf>
    <xf numFmtId="0" fontId="29" fillId="0" borderId="12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0" fillId="0" borderId="29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30" xfId="0" applyFont="1" applyBorder="1" applyAlignment="1">
      <alignment/>
    </xf>
    <xf numFmtId="0" fontId="29" fillId="0" borderId="19" xfId="118" applyFont="1" applyBorder="1" applyAlignment="1">
      <alignment horizontal="left"/>
      <protection/>
    </xf>
    <xf numFmtId="0" fontId="29" fillId="0" borderId="19" xfId="118" applyFont="1" applyBorder="1" applyAlignment="1">
      <alignment horizontal="center"/>
      <protection/>
    </xf>
    <xf numFmtId="0" fontId="30" fillId="0" borderId="19" xfId="0" applyFont="1" applyBorder="1" applyAlignment="1">
      <alignment horizontal="center"/>
    </xf>
    <xf numFmtId="0" fontId="30" fillId="0" borderId="31" xfId="0" applyFont="1" applyBorder="1" applyAlignment="1">
      <alignment/>
    </xf>
    <xf numFmtId="0" fontId="29" fillId="0" borderId="22" xfId="118" applyFont="1" applyBorder="1" applyAlignment="1">
      <alignment horizontal="left"/>
      <protection/>
    </xf>
    <xf numFmtId="0" fontId="30" fillId="0" borderId="22" xfId="118" applyFont="1" applyBorder="1" applyAlignment="1">
      <alignment horizontal="left"/>
      <protection/>
    </xf>
    <xf numFmtId="17" fontId="30" fillId="0" borderId="22" xfId="0" applyNumberFormat="1" applyFont="1" applyBorder="1" applyAlignment="1">
      <alignment horizontal="center"/>
    </xf>
    <xf numFmtId="0" fontId="30" fillId="0" borderId="22" xfId="118" applyFont="1" applyBorder="1" applyAlignment="1">
      <alignment horizontal="left" wrapText="1"/>
      <protection/>
    </xf>
    <xf numFmtId="0" fontId="30" fillId="0" borderId="22" xfId="118" applyFont="1" applyBorder="1" applyAlignment="1">
      <alignment/>
      <protection/>
    </xf>
    <xf numFmtId="0" fontId="30" fillId="0" borderId="0" xfId="118" applyFont="1" applyBorder="1" applyAlignment="1">
      <alignment horizontal="left"/>
      <protection/>
    </xf>
    <xf numFmtId="17" fontId="30" fillId="0" borderId="19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32" xfId="0" applyFont="1" applyBorder="1" applyAlignment="1">
      <alignment/>
    </xf>
    <xf numFmtId="0" fontId="46" fillId="0" borderId="22" xfId="118" applyFont="1" applyBorder="1" applyAlignment="1">
      <alignment horizontal="left"/>
      <protection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vertical="top"/>
    </xf>
    <xf numFmtId="0" fontId="28" fillId="0" borderId="0" xfId="0" applyFont="1" applyFill="1" applyAlignment="1">
      <alignment horizontal="center"/>
    </xf>
    <xf numFmtId="3" fontId="52" fillId="0" borderId="0" xfId="0" applyNumberFormat="1" applyFont="1" applyFill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3" fontId="52" fillId="0" borderId="13" xfId="0" applyNumberFormat="1" applyFont="1" applyFill="1" applyBorder="1" applyAlignment="1">
      <alignment horizontal="center"/>
    </xf>
    <xf numFmtId="0" fontId="52" fillId="0" borderId="14" xfId="113" applyFont="1" applyFill="1" applyBorder="1">
      <alignment/>
      <protection/>
    </xf>
    <xf numFmtId="0" fontId="28" fillId="0" borderId="14" xfId="113" applyFont="1" applyFill="1" applyBorder="1" applyAlignment="1">
      <alignment horizontal="center"/>
      <protection/>
    </xf>
    <xf numFmtId="0" fontId="28" fillId="0" borderId="14" xfId="113" applyFont="1" applyFill="1" applyBorder="1">
      <alignment/>
      <protection/>
    </xf>
    <xf numFmtId="0" fontId="28" fillId="0" borderId="0" xfId="113" applyFont="1" applyFill="1">
      <alignment/>
      <protection/>
    </xf>
    <xf numFmtId="0" fontId="52" fillId="0" borderId="14" xfId="113" applyFont="1" applyFill="1" applyBorder="1" applyAlignment="1">
      <alignment shrinkToFit="1"/>
      <protection/>
    </xf>
    <xf numFmtId="0" fontId="28" fillId="0" borderId="14" xfId="113" applyFont="1" applyFill="1" applyBorder="1" applyAlignment="1">
      <alignment horizontal="center" shrinkToFit="1"/>
      <protection/>
    </xf>
    <xf numFmtId="0" fontId="52" fillId="0" borderId="14" xfId="0" applyFont="1" applyFill="1" applyBorder="1" applyAlignment="1">
      <alignment horizontal="center" shrinkToFit="1"/>
    </xf>
    <xf numFmtId="0" fontId="52" fillId="0" borderId="14" xfId="0" applyFont="1" applyFill="1" applyBorder="1" applyAlignment="1">
      <alignment shrinkToFit="1"/>
    </xf>
    <xf numFmtId="0" fontId="52" fillId="0" borderId="14" xfId="0" applyFont="1" applyFill="1" applyBorder="1" applyAlignment="1">
      <alignment horizontal="left" shrinkToFit="1"/>
    </xf>
    <xf numFmtId="3" fontId="52" fillId="0" borderId="14" xfId="0" applyNumberFormat="1" applyFont="1" applyFill="1" applyBorder="1" applyAlignment="1">
      <alignment horizontal="center" shrinkToFit="1"/>
    </xf>
    <xf numFmtId="17" fontId="28" fillId="0" borderId="14" xfId="113" applyNumberFormat="1" applyFont="1" applyFill="1" applyBorder="1" applyAlignment="1">
      <alignment horizontal="center" shrinkToFit="1"/>
      <protection/>
    </xf>
    <xf numFmtId="0" fontId="34" fillId="0" borderId="14" xfId="113" applyFont="1" applyFill="1" applyBorder="1" applyAlignment="1">
      <alignment horizontal="center" shrinkToFit="1"/>
      <protection/>
    </xf>
    <xf numFmtId="0" fontId="28" fillId="0" borderId="14" xfId="113" applyFont="1" applyFill="1" applyBorder="1" applyAlignment="1">
      <alignment horizontal="left" indent="3" shrinkToFit="1"/>
      <protection/>
    </xf>
    <xf numFmtId="0" fontId="30" fillId="0" borderId="0" xfId="104" applyFont="1">
      <alignment/>
      <protection/>
    </xf>
    <xf numFmtId="0" fontId="29" fillId="0" borderId="12" xfId="104" applyFont="1" applyBorder="1" applyAlignment="1">
      <alignment horizontal="center"/>
      <protection/>
    </xf>
    <xf numFmtId="0" fontId="29" fillId="0" borderId="15" xfId="104" applyFont="1" applyBorder="1" applyAlignment="1">
      <alignment horizontal="center"/>
      <protection/>
    </xf>
    <xf numFmtId="0" fontId="29" fillId="0" borderId="32" xfId="104" applyFont="1" applyBorder="1">
      <alignment/>
      <protection/>
    </xf>
    <xf numFmtId="0" fontId="29" fillId="0" borderId="33" xfId="104" applyFont="1" applyBorder="1">
      <alignment/>
      <protection/>
    </xf>
    <xf numFmtId="0" fontId="62" fillId="0" borderId="15" xfId="104" applyFont="1" applyBorder="1" applyAlignment="1">
      <alignment horizontal="center"/>
      <protection/>
    </xf>
    <xf numFmtId="0" fontId="30" fillId="0" borderId="12" xfId="104" applyFont="1" applyBorder="1">
      <alignment/>
      <protection/>
    </xf>
    <xf numFmtId="0" fontId="29" fillId="0" borderId="34" xfId="104" applyFont="1" applyBorder="1">
      <alignment/>
      <protection/>
    </xf>
    <xf numFmtId="0" fontId="30" fillId="0" borderId="35" xfId="104" applyFont="1" applyBorder="1">
      <alignment/>
      <protection/>
    </xf>
    <xf numFmtId="0" fontId="30" fillId="0" borderId="12" xfId="104" applyFont="1" applyBorder="1" applyAlignment="1">
      <alignment horizontal="center"/>
      <protection/>
    </xf>
    <xf numFmtId="0" fontId="28" fillId="0" borderId="23" xfId="104" applyFont="1" applyBorder="1">
      <alignment/>
      <protection/>
    </xf>
    <xf numFmtId="0" fontId="30" fillId="0" borderId="23" xfId="104" applyFont="1" applyBorder="1">
      <alignment/>
      <protection/>
    </xf>
    <xf numFmtId="0" fontId="29" fillId="0" borderId="10" xfId="104" applyFont="1" applyBorder="1">
      <alignment/>
      <protection/>
    </xf>
    <xf numFmtId="0" fontId="46" fillId="0" borderId="36" xfId="104" applyFont="1" applyBorder="1">
      <alignment/>
      <protection/>
    </xf>
    <xf numFmtId="0" fontId="30" fillId="0" borderId="23" xfId="104" applyFont="1" applyBorder="1" applyAlignment="1">
      <alignment horizontal="center"/>
      <protection/>
    </xf>
    <xf numFmtId="0" fontId="30" fillId="0" borderId="36" xfId="104" applyFont="1" applyBorder="1">
      <alignment/>
      <protection/>
    </xf>
    <xf numFmtId="0" fontId="30" fillId="0" borderId="10" xfId="104" applyFont="1" applyBorder="1">
      <alignment/>
      <protection/>
    </xf>
    <xf numFmtId="17" fontId="30" fillId="0" borderId="23" xfId="104" applyNumberFormat="1" applyFont="1" applyBorder="1" applyAlignment="1">
      <alignment horizontal="center"/>
      <protection/>
    </xf>
    <xf numFmtId="178" fontId="30" fillId="0" borderId="23" xfId="97" applyNumberFormat="1" applyFont="1" applyBorder="1" applyAlignment="1">
      <alignment/>
    </xf>
    <xf numFmtId="0" fontId="30" fillId="0" borderId="15" xfId="104" applyFont="1" applyBorder="1">
      <alignment/>
      <protection/>
    </xf>
    <xf numFmtId="0" fontId="30" fillId="0" borderId="32" xfId="104" applyFont="1" applyBorder="1">
      <alignment/>
      <protection/>
    </xf>
    <xf numFmtId="0" fontId="30" fillId="0" borderId="33" xfId="104" applyFont="1" applyBorder="1">
      <alignment/>
      <protection/>
    </xf>
    <xf numFmtId="0" fontId="30" fillId="0" borderId="15" xfId="104" applyFont="1" applyBorder="1" applyAlignment="1">
      <alignment horizontal="center"/>
      <protection/>
    </xf>
    <xf numFmtId="0" fontId="30" fillId="0" borderId="0" xfId="104" applyFont="1" applyBorder="1">
      <alignment/>
      <protection/>
    </xf>
    <xf numFmtId="0" fontId="34" fillId="0" borderId="23" xfId="104" applyFont="1" applyBorder="1">
      <alignment/>
      <protection/>
    </xf>
    <xf numFmtId="178" fontId="30" fillId="0" borderId="23" xfId="97" applyNumberFormat="1" applyFont="1" applyBorder="1" applyAlignment="1">
      <alignment horizontal="center"/>
    </xf>
    <xf numFmtId="3" fontId="30" fillId="0" borderId="23" xfId="104" applyNumberFormat="1" applyFont="1" applyBorder="1" applyAlignment="1">
      <alignment horizontal="center"/>
      <protection/>
    </xf>
    <xf numFmtId="0" fontId="30" fillId="25" borderId="23" xfId="104" applyFont="1" applyFill="1" applyBorder="1" applyAlignment="1">
      <alignment horizontal="center"/>
      <protection/>
    </xf>
    <xf numFmtId="0" fontId="30" fillId="25" borderId="23" xfId="104" applyFont="1" applyFill="1" applyBorder="1">
      <alignment/>
      <protection/>
    </xf>
    <xf numFmtId="0" fontId="30" fillId="24" borderId="23" xfId="104" applyFont="1" applyFill="1" applyBorder="1" applyAlignment="1">
      <alignment horizontal="center"/>
      <protection/>
    </xf>
    <xf numFmtId="0" fontId="30" fillId="24" borderId="23" xfId="104" applyFont="1" applyFill="1" applyBorder="1">
      <alignment/>
      <protection/>
    </xf>
    <xf numFmtId="0" fontId="28" fillId="0" borderId="23" xfId="104" applyFont="1" applyBorder="1" applyAlignment="1">
      <alignment horizontal="center"/>
      <protection/>
    </xf>
    <xf numFmtId="0" fontId="30" fillId="25" borderId="36" xfId="104" applyFont="1" applyFill="1" applyBorder="1">
      <alignment/>
      <protection/>
    </xf>
    <xf numFmtId="0" fontId="42" fillId="0" borderId="23" xfId="104" applyFont="1" applyBorder="1" applyAlignment="1">
      <alignment horizontal="center"/>
      <protection/>
    </xf>
    <xf numFmtId="0" fontId="28" fillId="0" borderId="23" xfId="104" applyFont="1" applyBorder="1" applyAlignment="1">
      <alignment horizontal="left"/>
      <protection/>
    </xf>
    <xf numFmtId="0" fontId="30" fillId="0" borderId="36" xfId="104" applyFont="1" applyBorder="1" applyAlignment="1">
      <alignment horizontal="center"/>
      <protection/>
    </xf>
    <xf numFmtId="0" fontId="28" fillId="25" borderId="23" xfId="104" applyFont="1" applyFill="1" applyBorder="1" applyAlignment="1">
      <alignment horizontal="center"/>
      <protection/>
    </xf>
    <xf numFmtId="0" fontId="34" fillId="0" borderId="0" xfId="104" applyFont="1" applyBorder="1">
      <alignment/>
      <protection/>
    </xf>
    <xf numFmtId="0" fontId="50" fillId="0" borderId="23" xfId="104" applyFont="1" applyBorder="1" applyAlignment="1">
      <alignment horizontal="center"/>
      <protection/>
    </xf>
    <xf numFmtId="3" fontId="30" fillId="25" borderId="23" xfId="104" applyNumberFormat="1" applyFont="1" applyFill="1" applyBorder="1" applyAlignment="1">
      <alignment horizontal="center"/>
      <protection/>
    </xf>
    <xf numFmtId="0" fontId="30" fillId="25" borderId="23" xfId="104" applyFont="1" applyFill="1" applyBorder="1" applyAlignment="1">
      <alignment horizontal="left"/>
      <protection/>
    </xf>
    <xf numFmtId="0" fontId="30" fillId="0" borderId="10" xfId="104" applyFont="1" applyBorder="1" applyAlignment="1">
      <alignment horizontal="center"/>
      <protection/>
    </xf>
    <xf numFmtId="0" fontId="29" fillId="0" borderId="0" xfId="104" applyFont="1" applyBorder="1">
      <alignment/>
      <protection/>
    </xf>
    <xf numFmtId="15" fontId="30" fillId="0" borderId="23" xfId="104" applyNumberFormat="1" applyFont="1" applyBorder="1" applyAlignment="1">
      <alignment horizontal="center"/>
      <protection/>
    </xf>
    <xf numFmtId="0" fontId="29" fillId="0" borderId="36" xfId="104" applyFont="1" applyBorder="1">
      <alignment/>
      <protection/>
    </xf>
    <xf numFmtId="0" fontId="46" fillId="0" borderId="10" xfId="104" applyFont="1" applyBorder="1">
      <alignment/>
      <protection/>
    </xf>
    <xf numFmtId="49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49" fontId="28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 shrinkToFit="1"/>
    </xf>
    <xf numFmtId="3" fontId="28" fillId="0" borderId="0" xfId="0" applyNumberFormat="1" applyFont="1" applyFill="1" applyAlignment="1">
      <alignment horizontal="center"/>
    </xf>
    <xf numFmtId="0" fontId="28" fillId="0" borderId="22" xfId="0" applyFont="1" applyFill="1" applyBorder="1" applyAlignment="1">
      <alignment horizontal="left" indent="5"/>
    </xf>
    <xf numFmtId="0" fontId="28" fillId="0" borderId="0" xfId="0" applyFont="1" applyFill="1" applyBorder="1" applyAlignment="1">
      <alignment horizontal="left" indent="7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horizontal="left" indent="5"/>
    </xf>
    <xf numFmtId="49" fontId="28" fillId="0" borderId="12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3" fontId="28" fillId="0" borderId="13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 shrinkToFit="1"/>
    </xf>
    <xf numFmtId="0" fontId="29" fillId="0" borderId="0" xfId="0" applyFont="1" applyAlignment="1">
      <alignment shrinkToFit="1"/>
    </xf>
    <xf numFmtId="49" fontId="29" fillId="0" borderId="0" xfId="0" applyNumberFormat="1" applyFont="1" applyAlignment="1">
      <alignment vertical="top" shrinkToFit="1"/>
    </xf>
    <xf numFmtId="0" fontId="30" fillId="0" borderId="0" xfId="0" applyFont="1" applyAlignment="1">
      <alignment horizontal="center" shrinkToFit="1"/>
    </xf>
    <xf numFmtId="3" fontId="29" fillId="0" borderId="0" xfId="0" applyNumberFormat="1" applyFont="1" applyAlignment="1">
      <alignment horizontal="center" shrinkToFit="1"/>
    </xf>
    <xf numFmtId="49" fontId="29" fillId="0" borderId="0" xfId="0" applyNumberFormat="1" applyFont="1" applyAlignment="1">
      <alignment shrinkToFit="1"/>
    </xf>
    <xf numFmtId="0" fontId="29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shrinkToFit="1"/>
    </xf>
    <xf numFmtId="0" fontId="30" fillId="0" borderId="23" xfId="0" applyFont="1" applyBorder="1" applyAlignment="1">
      <alignment shrinkToFit="1"/>
    </xf>
    <xf numFmtId="49" fontId="29" fillId="0" borderId="12" xfId="0" applyNumberFormat="1" applyFont="1" applyBorder="1" applyAlignment="1">
      <alignment horizontal="center" shrinkToFit="1"/>
    </xf>
    <xf numFmtId="0" fontId="29" fillId="0" borderId="12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shrinkToFit="1"/>
    </xf>
    <xf numFmtId="49" fontId="29" fillId="0" borderId="15" xfId="0" applyNumberFormat="1" applyFont="1" applyBorder="1" applyAlignment="1">
      <alignment horizontal="center" shrinkToFit="1"/>
    </xf>
    <xf numFmtId="0" fontId="29" fillId="0" borderId="15" xfId="0" applyFont="1" applyBorder="1" applyAlignment="1">
      <alignment horizontal="center" shrinkToFit="1"/>
    </xf>
    <xf numFmtId="3" fontId="29" fillId="0" borderId="13" xfId="0" applyNumberFormat="1" applyFont="1" applyBorder="1" applyAlignment="1">
      <alignment horizontal="center" shrinkToFit="1"/>
    </xf>
    <xf numFmtId="49" fontId="52" fillId="0" borderId="14" xfId="0" applyNumberFormat="1" applyFont="1" applyFill="1" applyBorder="1" applyAlignment="1">
      <alignment shrinkToFit="1"/>
    </xf>
    <xf numFmtId="0" fontId="52" fillId="25" borderId="14" xfId="113" applyFont="1" applyFill="1" applyBorder="1" applyAlignment="1">
      <alignment horizontal="center" shrinkToFit="1"/>
      <protection/>
    </xf>
    <xf numFmtId="3" fontId="28" fillId="0" borderId="14" xfId="0" applyNumberFormat="1" applyFont="1" applyFill="1" applyBorder="1" applyAlignment="1">
      <alignment horizontal="center" shrinkToFit="1"/>
    </xf>
    <xf numFmtId="0" fontId="28" fillId="0" borderId="0" xfId="85" applyFont="1" applyAlignment="1">
      <alignment shrinkToFit="1"/>
      <protection/>
    </xf>
    <xf numFmtId="0" fontId="28" fillId="0" borderId="14" xfId="113" applyFont="1" applyFill="1" applyBorder="1" applyAlignment="1">
      <alignment horizontal="left" vertical="top" shrinkToFit="1"/>
      <protection/>
    </xf>
    <xf numFmtId="0" fontId="29" fillId="0" borderId="0" xfId="0" applyFont="1" applyAlignment="1">
      <alignment horizontal="left"/>
    </xf>
    <xf numFmtId="49" fontId="2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 shrinkToFit="1"/>
    </xf>
    <xf numFmtId="0" fontId="30" fillId="0" borderId="14" xfId="0" applyFont="1" applyFill="1" applyBorder="1" applyAlignment="1">
      <alignment horizontal="center" shrinkToFi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14" xfId="0" applyFont="1" applyBorder="1" applyAlignment="1">
      <alignment shrinkToFit="1"/>
    </xf>
    <xf numFmtId="0" fontId="30" fillId="0" borderId="14" xfId="0" applyFont="1" applyFill="1" applyBorder="1" applyAlignment="1">
      <alignment shrinkToFit="1"/>
    </xf>
    <xf numFmtId="0" fontId="30" fillId="0" borderId="14" xfId="0" applyFont="1" applyFill="1" applyBorder="1" applyAlignment="1">
      <alignment horizontal="center" vertical="top" wrapText="1" shrinkToFit="1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23" xfId="0" applyFont="1" applyBorder="1" applyAlignment="1">
      <alignment shrinkToFit="1"/>
    </xf>
    <xf numFmtId="0" fontId="30" fillId="0" borderId="14" xfId="0" applyFont="1" applyFill="1" applyBorder="1" applyAlignment="1">
      <alignment horizontal="left" shrinkToFit="1"/>
    </xf>
    <xf numFmtId="0" fontId="30" fillId="0" borderId="14" xfId="0" applyFont="1" applyBorder="1" applyAlignment="1">
      <alignment horizontal="left" shrinkToFit="1"/>
    </xf>
    <xf numFmtId="0" fontId="29" fillId="0" borderId="14" xfId="0" applyFont="1" applyFill="1" applyBorder="1" applyAlignment="1">
      <alignment horizontal="left" shrinkToFit="1"/>
    </xf>
    <xf numFmtId="0" fontId="28" fillId="0" borderId="11" xfId="0" applyFont="1" applyBorder="1" applyAlignment="1">
      <alignment shrinkToFit="1"/>
    </xf>
    <xf numFmtId="0" fontId="28" fillId="0" borderId="14" xfId="0" applyFont="1" applyBorder="1" applyAlignment="1">
      <alignment wrapText="1" shrinkToFit="1"/>
    </xf>
    <xf numFmtId="3" fontId="28" fillId="0" borderId="14" xfId="0" applyNumberFormat="1" applyFont="1" applyBorder="1" applyAlignment="1">
      <alignment horizontal="center"/>
    </xf>
    <xf numFmtId="43" fontId="28" fillId="0" borderId="14" xfId="0" applyNumberFormat="1" applyFont="1" applyBorder="1" applyAlignment="1">
      <alignment horizontal="center"/>
    </xf>
    <xf numFmtId="43" fontId="28" fillId="0" borderId="14" xfId="0" applyNumberFormat="1" applyFont="1" applyBorder="1" applyAlignment="1">
      <alignment/>
    </xf>
    <xf numFmtId="49" fontId="28" fillId="0" borderId="14" xfId="0" applyNumberFormat="1" applyFont="1" applyBorder="1" applyAlignment="1">
      <alignment wrapText="1" shrinkToFit="1"/>
    </xf>
    <xf numFmtId="49" fontId="28" fillId="0" borderId="14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/>
    </xf>
    <xf numFmtId="0" fontId="28" fillId="0" borderId="35" xfId="0" applyFont="1" applyBorder="1" applyAlignment="1">
      <alignment horizontal="center"/>
    </xf>
    <xf numFmtId="0" fontId="28" fillId="0" borderId="33" xfId="0" applyFont="1" applyBorder="1" applyAlignment="1">
      <alignment/>
    </xf>
    <xf numFmtId="0" fontId="28" fillId="0" borderId="14" xfId="0" applyFont="1" applyBorder="1" applyAlignment="1">
      <alignment horizontal="center" wrapText="1"/>
    </xf>
    <xf numFmtId="0" fontId="28" fillId="0" borderId="27" xfId="0" applyFont="1" applyBorder="1" applyAlignment="1">
      <alignment/>
    </xf>
    <xf numFmtId="0" fontId="28" fillId="0" borderId="13" xfId="0" applyFont="1" applyBorder="1" applyAlignment="1">
      <alignment/>
    </xf>
    <xf numFmtId="3" fontId="28" fillId="0" borderId="0" xfId="0" applyNumberFormat="1" applyFont="1" applyAlignment="1">
      <alignment/>
    </xf>
    <xf numFmtId="0" fontId="28" fillId="0" borderId="14" xfId="0" applyFont="1" applyBorder="1" applyAlignment="1">
      <alignment horizontal="center" vertical="top" wrapText="1" shrinkToFit="1"/>
    </xf>
    <xf numFmtId="3" fontId="28" fillId="0" borderId="0" xfId="0" applyNumberFormat="1" applyFont="1" applyAlignment="1">
      <alignment horizontal="center"/>
    </xf>
    <xf numFmtId="0" fontId="28" fillId="0" borderId="0" xfId="0" applyFont="1" applyBorder="1" applyAlignment="1">
      <alignment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 vertical="top" wrapText="1" shrinkToFit="1"/>
    </xf>
    <xf numFmtId="0" fontId="28" fillId="0" borderId="14" xfId="0" applyFont="1" applyBorder="1" applyAlignment="1">
      <alignment horizontal="left" wrapText="1" shrinkToFit="1"/>
    </xf>
    <xf numFmtId="0" fontId="65" fillId="0" borderId="0" xfId="112" applyFont="1" applyAlignment="1">
      <alignment horizontal="center"/>
      <protection/>
    </xf>
    <xf numFmtId="49" fontId="31" fillId="0" borderId="0" xfId="112" applyNumberFormat="1" applyFont="1">
      <alignment/>
      <protection/>
    </xf>
    <xf numFmtId="0" fontId="66" fillId="0" borderId="0" xfId="112" applyFont="1" applyAlignment="1">
      <alignment horizontal="center"/>
      <protection/>
    </xf>
    <xf numFmtId="0" fontId="65" fillId="0" borderId="28" xfId="112" applyFont="1" applyBorder="1" applyAlignment="1">
      <alignment/>
      <protection/>
    </xf>
    <xf numFmtId="0" fontId="66" fillId="0" borderId="0" xfId="112" applyFont="1" applyAlignment="1">
      <alignment horizontal="left"/>
      <protection/>
    </xf>
    <xf numFmtId="0" fontId="31" fillId="0" borderId="12" xfId="112" applyFont="1" applyBorder="1" applyAlignment="1">
      <alignment horizontal="center"/>
      <protection/>
    </xf>
    <xf numFmtId="49" fontId="31" fillId="0" borderId="12" xfId="112" applyNumberFormat="1" applyFont="1" applyBorder="1" applyAlignment="1">
      <alignment horizontal="center"/>
      <protection/>
    </xf>
    <xf numFmtId="0" fontId="66" fillId="0" borderId="0" xfId="112" applyFont="1" applyAlignment="1">
      <alignment/>
      <protection/>
    </xf>
    <xf numFmtId="0" fontId="31" fillId="0" borderId="15" xfId="112" applyFont="1" applyBorder="1" applyAlignment="1">
      <alignment horizontal="center"/>
      <protection/>
    </xf>
    <xf numFmtId="49" fontId="31" fillId="0" borderId="15" xfId="112" applyNumberFormat="1" applyFont="1" applyBorder="1" applyAlignment="1">
      <alignment horizontal="center"/>
      <protection/>
    </xf>
    <xf numFmtId="0" fontId="31" fillId="0" borderId="23" xfId="112" applyFont="1" applyBorder="1" applyAlignment="1">
      <alignment horizontal="center"/>
      <protection/>
    </xf>
    <xf numFmtId="0" fontId="31" fillId="0" borderId="22" xfId="112" applyNumberFormat="1" applyFont="1" applyBorder="1" applyAlignment="1">
      <alignment shrinkToFit="1"/>
      <protection/>
    </xf>
    <xf numFmtId="3" fontId="31" fillId="0" borderId="22" xfId="112" applyNumberFormat="1" applyFont="1" applyBorder="1">
      <alignment/>
      <protection/>
    </xf>
    <xf numFmtId="0" fontId="30" fillId="0" borderId="0" xfId="112" applyFont="1">
      <alignment/>
      <protection/>
    </xf>
    <xf numFmtId="0" fontId="31" fillId="0" borderId="24" xfId="112" applyFont="1" applyBorder="1">
      <alignment/>
      <protection/>
    </xf>
    <xf numFmtId="0" fontId="31" fillId="0" borderId="19" xfId="112" applyFont="1" applyBorder="1">
      <alignment/>
      <protection/>
    </xf>
    <xf numFmtId="17" fontId="30" fillId="0" borderId="22" xfId="112" applyNumberFormat="1" applyFont="1" applyBorder="1">
      <alignment/>
      <protection/>
    </xf>
    <xf numFmtId="0" fontId="30" fillId="0" borderId="22" xfId="112" applyFont="1" applyBorder="1" applyAlignment="1">
      <alignment shrinkToFit="1"/>
      <protection/>
    </xf>
    <xf numFmtId="49" fontId="31" fillId="0" borderId="22" xfId="112" applyNumberFormat="1" applyFont="1" applyBorder="1">
      <alignment/>
      <protection/>
    </xf>
    <xf numFmtId="49" fontId="30" fillId="0" borderId="22" xfId="112" applyNumberFormat="1" applyFont="1" applyBorder="1">
      <alignment/>
      <protection/>
    </xf>
    <xf numFmtId="0" fontId="30" fillId="0" borderId="11" xfId="112" applyFont="1" applyBorder="1">
      <alignment/>
      <protection/>
    </xf>
    <xf numFmtId="49" fontId="30" fillId="0" borderId="11" xfId="112" applyNumberFormat="1" applyFont="1" applyBorder="1">
      <alignment/>
      <protection/>
    </xf>
    <xf numFmtId="0" fontId="30" fillId="0" borderId="0" xfId="0" applyFont="1" applyAlignment="1">
      <alignment horizontal="center" wrapText="1"/>
    </xf>
    <xf numFmtId="0" fontId="28" fillId="0" borderId="14" xfId="78" applyFont="1" applyFill="1" applyBorder="1">
      <alignment/>
      <protection/>
    </xf>
    <xf numFmtId="0" fontId="28" fillId="0" borderId="14" xfId="0" applyFont="1" applyFill="1" applyBorder="1" applyAlignment="1">
      <alignment horizontal="left" wrapText="1" shrinkToFit="1"/>
    </xf>
    <xf numFmtId="0" fontId="28" fillId="0" borderId="14" xfId="0" applyFont="1" applyFill="1" applyBorder="1" applyAlignment="1">
      <alignment horizontal="center" wrapText="1" shrinkToFit="1"/>
    </xf>
    <xf numFmtId="0" fontId="29" fillId="0" borderId="12" xfId="0" applyFont="1" applyBorder="1" applyAlignment="1">
      <alignment horizontal="left" shrinkToFit="1"/>
    </xf>
    <xf numFmtId="0" fontId="29" fillId="0" borderId="15" xfId="0" applyFont="1" applyBorder="1" applyAlignment="1">
      <alignment horizontal="left" shrinkToFit="1"/>
    </xf>
    <xf numFmtId="0" fontId="28" fillId="0" borderId="0" xfId="78" applyFont="1" applyBorder="1">
      <alignment/>
      <protection/>
    </xf>
    <xf numFmtId="0" fontId="30" fillId="0" borderId="0" xfId="78" applyFont="1" applyBorder="1">
      <alignment/>
      <protection/>
    </xf>
    <xf numFmtId="4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left" wrapText="1" shrinkToFit="1"/>
    </xf>
    <xf numFmtId="0" fontId="28" fillId="0" borderId="0" xfId="0" applyFont="1" applyBorder="1" applyAlignment="1">
      <alignment wrapText="1" shrinkToFit="1"/>
    </xf>
    <xf numFmtId="0" fontId="34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shrinkToFit="1"/>
    </xf>
    <xf numFmtId="0" fontId="30" fillId="24" borderId="14" xfId="0" applyFont="1" applyFill="1" applyBorder="1" applyAlignment="1">
      <alignment vertical="top"/>
    </xf>
    <xf numFmtId="49" fontId="30" fillId="0" borderId="14" xfId="0" applyNumberFormat="1" applyFont="1" applyFill="1" applyBorder="1" applyAlignment="1">
      <alignment vertical="top"/>
    </xf>
    <xf numFmtId="0" fontId="29" fillId="0" borderId="14" xfId="0" applyFont="1" applyFill="1" applyBorder="1" applyAlignment="1">
      <alignment vertical="top" wrapText="1"/>
    </xf>
    <xf numFmtId="0" fontId="30" fillId="0" borderId="14" xfId="0" applyFont="1" applyBorder="1" applyAlignment="1">
      <alignment vertical="top" shrinkToFit="1"/>
    </xf>
    <xf numFmtId="0" fontId="30" fillId="0" borderId="14" xfId="0" applyFont="1" applyBorder="1" applyAlignment="1">
      <alignment vertical="top" wrapText="1"/>
    </xf>
    <xf numFmtId="0" fontId="30" fillId="0" borderId="14" xfId="0" applyFont="1" applyBorder="1" applyAlignment="1">
      <alignment vertical="top"/>
    </xf>
    <xf numFmtId="49" fontId="30" fillId="0" borderId="14" xfId="0" applyNumberFormat="1" applyFont="1" applyBorder="1" applyAlignment="1">
      <alignment vertical="top"/>
    </xf>
    <xf numFmtId="0" fontId="29" fillId="0" borderId="14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30" fillId="0" borderId="14" xfId="0" applyFont="1" applyFill="1" applyBorder="1" applyAlignment="1">
      <alignment vertical="top" wrapText="1"/>
    </xf>
    <xf numFmtId="3" fontId="30" fillId="0" borderId="14" xfId="0" applyNumberFormat="1" applyFont="1" applyBorder="1" applyAlignment="1">
      <alignment vertical="top" wrapText="1"/>
    </xf>
    <xf numFmtId="0" fontId="29" fillId="0" borderId="14" xfId="0" applyNumberFormat="1" applyFont="1" applyBorder="1" applyAlignment="1">
      <alignment vertical="top" wrapText="1"/>
    </xf>
    <xf numFmtId="0" fontId="30" fillId="24" borderId="14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vertical="top" shrinkToFit="1"/>
    </xf>
    <xf numFmtId="0" fontId="34" fillId="0" borderId="14" xfId="0" applyFont="1" applyBorder="1" applyAlignment="1">
      <alignment vertical="top" wrapText="1"/>
    </xf>
    <xf numFmtId="3" fontId="30" fillId="0" borderId="14" xfId="0" applyNumberFormat="1" applyFont="1" applyFill="1" applyBorder="1" applyAlignment="1">
      <alignment vertical="top" wrapText="1"/>
    </xf>
    <xf numFmtId="3" fontId="30" fillId="0" borderId="14" xfId="115" applyNumberFormat="1" applyFont="1" applyBorder="1" applyAlignment="1">
      <alignment vertical="top" wrapText="1"/>
      <protection/>
    </xf>
    <xf numFmtId="0" fontId="45" fillId="0" borderId="14" xfId="0" applyFont="1" applyBorder="1" applyAlignment="1">
      <alignment vertical="top" wrapText="1"/>
    </xf>
    <xf numFmtId="0" fontId="30" fillId="0" borderId="14" xfId="0" applyFont="1" applyFill="1" applyBorder="1" applyAlignment="1">
      <alignment vertical="top"/>
    </xf>
    <xf numFmtId="0" fontId="29" fillId="24" borderId="14" xfId="0" applyFont="1" applyFill="1" applyBorder="1" applyAlignment="1">
      <alignment vertical="top" wrapText="1"/>
    </xf>
    <xf numFmtId="0" fontId="28" fillId="0" borderId="14" xfId="78" applyFont="1" applyFill="1" applyBorder="1" applyAlignment="1">
      <alignment vertical="top"/>
      <protection/>
    </xf>
    <xf numFmtId="49" fontId="28" fillId="0" borderId="14" xfId="78" applyNumberFormat="1" applyFont="1" applyBorder="1" applyAlignment="1">
      <alignment vertical="top"/>
      <protection/>
    </xf>
    <xf numFmtId="0" fontId="52" fillId="0" borderId="14" xfId="78" applyFont="1" applyFill="1" applyBorder="1" applyAlignment="1">
      <alignment vertical="top" wrapText="1" shrinkToFit="1"/>
      <protection/>
    </xf>
    <xf numFmtId="0" fontId="28" fillId="0" borderId="14" xfId="78" applyFont="1" applyBorder="1" applyAlignment="1">
      <alignment vertical="top" shrinkToFit="1"/>
      <protection/>
    </xf>
    <xf numFmtId="0" fontId="28" fillId="0" borderId="14" xfId="78" applyFont="1" applyBorder="1" applyAlignment="1">
      <alignment vertical="top" wrapText="1"/>
      <protection/>
    </xf>
    <xf numFmtId="0" fontId="28" fillId="0" borderId="14" xfId="78" applyFont="1" applyBorder="1" applyAlignment="1">
      <alignment vertical="top" wrapText="1" shrinkToFit="1"/>
      <protection/>
    </xf>
    <xf numFmtId="0" fontId="30" fillId="0" borderId="14" xfId="78" applyFont="1" applyFill="1" applyBorder="1" applyAlignment="1">
      <alignment vertical="top" shrinkToFit="1"/>
      <protection/>
    </xf>
    <xf numFmtId="0" fontId="30" fillId="0" borderId="14" xfId="78" applyFont="1" applyFill="1" applyBorder="1" applyAlignment="1">
      <alignment vertical="top" wrapText="1"/>
      <protection/>
    </xf>
    <xf numFmtId="0" fontId="34" fillId="0" borderId="14" xfId="78" applyFont="1" applyFill="1" applyBorder="1" applyAlignment="1">
      <alignment vertical="top" wrapText="1"/>
      <protection/>
    </xf>
    <xf numFmtId="0" fontId="30" fillId="0" borderId="14" xfId="78" applyFont="1" applyBorder="1" applyAlignment="1">
      <alignment vertical="top" wrapText="1"/>
      <protection/>
    </xf>
    <xf numFmtId="17" fontId="28" fillId="0" borderId="14" xfId="78" applyNumberFormat="1" applyFont="1" applyBorder="1" applyAlignment="1">
      <alignment vertical="top" wrapText="1"/>
      <protection/>
    </xf>
    <xf numFmtId="0" fontId="30" fillId="0" borderId="14" xfId="78" applyFont="1" applyBorder="1" applyAlignment="1">
      <alignment vertical="top" wrapText="1" shrinkToFit="1"/>
      <protection/>
    </xf>
    <xf numFmtId="0" fontId="28" fillId="0" borderId="14" xfId="78" applyFont="1" applyFill="1" applyBorder="1" applyAlignment="1">
      <alignment vertical="top" shrinkToFit="1"/>
      <protection/>
    </xf>
    <xf numFmtId="0" fontId="28" fillId="0" borderId="14" xfId="78" applyFont="1" applyFill="1" applyBorder="1" applyAlignment="1">
      <alignment vertical="top" wrapText="1"/>
      <protection/>
    </xf>
    <xf numFmtId="0" fontId="30" fillId="0" borderId="14" xfId="78" applyFont="1" applyFill="1" applyBorder="1" applyAlignment="1">
      <alignment vertical="top"/>
      <protection/>
    </xf>
    <xf numFmtId="49" fontId="30" fillId="0" borderId="14" xfId="78" applyNumberFormat="1" applyFont="1" applyFill="1" applyBorder="1" applyAlignment="1">
      <alignment vertical="top"/>
      <protection/>
    </xf>
    <xf numFmtId="0" fontId="30" fillId="0" borderId="14" xfId="78" applyFont="1" applyBorder="1" applyAlignment="1">
      <alignment vertical="top" shrinkToFit="1"/>
      <protection/>
    </xf>
    <xf numFmtId="0" fontId="52" fillId="0" borderId="14" xfId="0" applyFont="1" applyFill="1" applyBorder="1" applyAlignment="1">
      <alignment vertical="top"/>
    </xf>
    <xf numFmtId="49" fontId="28" fillId="0" borderId="14" xfId="0" applyNumberFormat="1" applyFont="1" applyBorder="1" applyAlignment="1">
      <alignment vertical="top"/>
    </xf>
    <xf numFmtId="0" fontId="30" fillId="0" borderId="14" xfId="0" applyFont="1" applyFill="1" applyBorder="1" applyAlignment="1">
      <alignment vertical="top" wrapText="1" shrinkToFit="1"/>
    </xf>
    <xf numFmtId="0" fontId="29" fillId="0" borderId="14" xfId="0" applyFont="1" applyBorder="1" applyAlignment="1">
      <alignment vertical="top"/>
    </xf>
    <xf numFmtId="49" fontId="29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vertical="top"/>
    </xf>
    <xf numFmtId="0" fontId="30" fillId="0" borderId="14" xfId="0" applyFont="1" applyBorder="1" applyAlignment="1">
      <alignment vertical="top" wrapText="1" shrinkToFit="1"/>
    </xf>
    <xf numFmtId="0" fontId="34" fillId="0" borderId="14" xfId="0" applyFont="1" applyBorder="1" applyAlignment="1">
      <alignment vertical="top" wrapText="1" shrinkToFit="1"/>
    </xf>
    <xf numFmtId="0" fontId="34" fillId="0" borderId="14" xfId="0" applyFont="1" applyFill="1" applyBorder="1" applyAlignment="1">
      <alignment vertical="top" wrapText="1" shrinkToFit="1"/>
    </xf>
    <xf numFmtId="0" fontId="28" fillId="0" borderId="14" xfId="0" applyFont="1" applyFill="1" applyBorder="1" applyAlignment="1">
      <alignment vertical="top" wrapText="1"/>
    </xf>
    <xf numFmtId="0" fontId="29" fillId="0" borderId="14" xfId="0" applyFont="1" applyBorder="1" applyAlignment="1">
      <alignment vertical="top" wrapText="1" shrinkToFit="1"/>
    </xf>
    <xf numFmtId="0" fontId="28" fillId="0" borderId="14" xfId="0" applyFont="1" applyBorder="1" applyAlignment="1">
      <alignment vertical="top" wrapText="1" shrinkToFit="1"/>
    </xf>
    <xf numFmtId="0" fontId="52" fillId="0" borderId="14" xfId="0" applyFont="1" applyBorder="1" applyAlignment="1">
      <alignment vertical="top" wrapText="1" shrinkToFit="1"/>
    </xf>
    <xf numFmtId="17" fontId="28" fillId="0" borderId="14" xfId="0" applyNumberFormat="1" applyFont="1" applyBorder="1" applyAlignment="1">
      <alignment vertical="top" wrapText="1"/>
    </xf>
    <xf numFmtId="0" fontId="30" fillId="0" borderId="14" xfId="117" applyFont="1" applyBorder="1" applyAlignment="1">
      <alignment vertical="top" wrapText="1"/>
      <protection/>
    </xf>
    <xf numFmtId="0" fontId="34" fillId="0" borderId="14" xfId="0" applyFont="1" applyBorder="1" applyAlignment="1">
      <alignment vertical="top" shrinkToFit="1"/>
    </xf>
    <xf numFmtId="0" fontId="34" fillId="0" borderId="14" xfId="0" applyFont="1" applyFill="1" applyBorder="1" applyAlignment="1">
      <alignment vertical="top" shrinkToFit="1"/>
    </xf>
    <xf numFmtId="0" fontId="30" fillId="0" borderId="14" xfId="116" applyFont="1" applyFill="1" applyBorder="1" applyAlignment="1">
      <alignment vertical="top" wrapText="1"/>
      <protection/>
    </xf>
    <xf numFmtId="17" fontId="30" fillId="0" borderId="14" xfId="0" applyNumberFormat="1" applyFont="1" applyFill="1" applyBorder="1" applyAlignment="1">
      <alignment vertical="top" wrapText="1"/>
    </xf>
    <xf numFmtId="0" fontId="34" fillId="0" borderId="14" xfId="0" applyFont="1" applyBorder="1" applyAlignment="1">
      <alignment vertical="top"/>
    </xf>
    <xf numFmtId="49" fontId="34" fillId="0" borderId="14" xfId="0" applyNumberFormat="1" applyFont="1" applyBorder="1" applyAlignment="1">
      <alignment vertical="top"/>
    </xf>
    <xf numFmtId="0" fontId="30" fillId="0" borderId="14" xfId="116" applyFont="1" applyFill="1" applyBorder="1" applyAlignment="1">
      <alignment vertical="top" shrinkToFit="1"/>
      <protection/>
    </xf>
    <xf numFmtId="0" fontId="29" fillId="0" borderId="14" xfId="0" applyFont="1" applyFill="1" applyBorder="1" applyAlignment="1">
      <alignment vertical="top" wrapText="1" shrinkToFit="1"/>
    </xf>
    <xf numFmtId="0" fontId="52" fillId="0" borderId="14" xfId="106" applyFont="1" applyBorder="1" applyAlignment="1">
      <alignment vertical="top" wrapText="1"/>
      <protection/>
    </xf>
    <xf numFmtId="0" fontId="28" fillId="0" borderId="14" xfId="0" applyFont="1" applyBorder="1" applyAlignment="1">
      <alignment vertical="top" shrinkToFit="1"/>
    </xf>
    <xf numFmtId="0" fontId="28" fillId="0" borderId="14" xfId="106" applyFont="1" applyBorder="1" applyAlignment="1">
      <alignment vertical="top" wrapText="1"/>
      <protection/>
    </xf>
    <xf numFmtId="43" fontId="30" fillId="0" borderId="14" xfId="95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 wrapText="1" shrinkToFit="1"/>
    </xf>
    <xf numFmtId="0" fontId="28" fillId="0" borderId="14" xfId="0" applyFont="1" applyFill="1" applyBorder="1" applyAlignment="1">
      <alignment vertical="top" shrinkToFit="1"/>
    </xf>
    <xf numFmtId="43" fontId="28" fillId="0" borderId="14" xfId="95" applyFont="1" applyFill="1" applyBorder="1" applyAlignment="1">
      <alignment vertical="top" wrapText="1"/>
    </xf>
    <xf numFmtId="43" fontId="28" fillId="0" borderId="14" xfId="0" applyNumberFormat="1" applyFont="1" applyBorder="1" applyAlignment="1">
      <alignment vertical="top" wrapText="1"/>
    </xf>
    <xf numFmtId="0" fontId="29" fillId="0" borderId="14" xfId="117" applyFont="1" applyFill="1" applyBorder="1" applyAlignment="1">
      <alignment vertical="top" wrapText="1" shrinkToFit="1"/>
      <protection/>
    </xf>
    <xf numFmtId="0" fontId="30" fillId="0" borderId="14" xfId="117" applyFont="1" applyBorder="1" applyAlignment="1">
      <alignment vertical="top" wrapText="1" shrinkToFit="1"/>
      <protection/>
    </xf>
    <xf numFmtId="0" fontId="30" fillId="0" borderId="14" xfId="117" applyFont="1" applyBorder="1" applyAlignment="1">
      <alignment vertical="top" shrinkToFit="1"/>
      <protection/>
    </xf>
    <xf numFmtId="3" fontId="30" fillId="0" borderId="14" xfId="117" applyNumberFormat="1" applyFont="1" applyBorder="1" applyAlignment="1">
      <alignment vertical="top" wrapText="1"/>
      <protection/>
    </xf>
    <xf numFmtId="0" fontId="30" fillId="0" borderId="14" xfId="117" applyFont="1" applyFill="1" applyBorder="1" applyAlignment="1">
      <alignment vertical="top" wrapText="1"/>
      <protection/>
    </xf>
    <xf numFmtId="0" fontId="29" fillId="0" borderId="14" xfId="117" applyFont="1" applyBorder="1" applyAlignment="1">
      <alignment vertical="top" shrinkToFit="1"/>
      <protection/>
    </xf>
    <xf numFmtId="0" fontId="29" fillId="0" borderId="14" xfId="117" applyFont="1" applyBorder="1" applyAlignment="1">
      <alignment vertical="top" wrapText="1"/>
      <protection/>
    </xf>
    <xf numFmtId="0" fontId="29" fillId="0" borderId="14" xfId="117" applyFont="1" applyFill="1" applyBorder="1" applyAlignment="1">
      <alignment vertical="top" wrapText="1"/>
      <protection/>
    </xf>
    <xf numFmtId="49" fontId="28" fillId="0" borderId="14" xfId="0" applyNumberFormat="1" applyFont="1" applyFill="1" applyBorder="1" applyAlignment="1">
      <alignment vertical="top"/>
    </xf>
    <xf numFmtId="49" fontId="29" fillId="0" borderId="14" xfId="116" applyNumberFormat="1" applyFont="1" applyFill="1" applyBorder="1" applyAlignment="1">
      <alignment vertical="top" wrapText="1" shrinkToFit="1"/>
      <protection/>
    </xf>
    <xf numFmtId="0" fontId="30" fillId="0" borderId="14" xfId="116" applyFont="1" applyFill="1" applyBorder="1" applyAlignment="1">
      <alignment vertical="top" wrapText="1" shrinkToFit="1"/>
      <protection/>
    </xf>
    <xf numFmtId="49" fontId="30" fillId="0" borderId="14" xfId="116" applyNumberFormat="1" applyFont="1" applyFill="1" applyBorder="1" applyAlignment="1">
      <alignment vertical="top" wrapText="1"/>
      <protection/>
    </xf>
    <xf numFmtId="0" fontId="28" fillId="0" borderId="14" xfId="0" applyFont="1" applyFill="1" applyBorder="1" applyAlignment="1">
      <alignment vertical="top"/>
    </xf>
    <xf numFmtId="49" fontId="30" fillId="0" borderId="14" xfId="116" applyNumberFormat="1" applyFont="1" applyFill="1" applyBorder="1" applyAlignment="1">
      <alignment vertical="top" shrinkToFit="1"/>
      <protection/>
    </xf>
    <xf numFmtId="1" fontId="30" fillId="0" borderId="14" xfId="116" applyNumberFormat="1" applyFont="1" applyFill="1" applyBorder="1" applyAlignment="1">
      <alignment vertical="top" wrapText="1"/>
      <protection/>
    </xf>
    <xf numFmtId="49" fontId="30" fillId="0" borderId="14" xfId="116" applyNumberFormat="1" applyFont="1" applyFill="1" applyBorder="1" applyAlignment="1">
      <alignment vertical="top" wrapText="1" shrinkToFit="1"/>
      <protection/>
    </xf>
    <xf numFmtId="0" fontId="63" fillId="0" borderId="14" xfId="0" applyFont="1" applyFill="1" applyBorder="1" applyAlignment="1">
      <alignment vertical="top" wrapText="1" shrinkToFit="1"/>
    </xf>
    <xf numFmtId="0" fontId="29" fillId="0" borderId="14" xfId="0" applyFont="1" applyFill="1" applyBorder="1" applyAlignment="1">
      <alignment vertical="top"/>
    </xf>
    <xf numFmtId="9" fontId="30" fillId="0" borderId="14" xfId="0" applyNumberFormat="1" applyFont="1" applyFill="1" applyBorder="1" applyAlignment="1">
      <alignment vertical="top" shrinkToFit="1"/>
    </xf>
    <xf numFmtId="9" fontId="30" fillId="0" borderId="14" xfId="0" applyNumberFormat="1" applyFont="1" applyFill="1" applyBorder="1" applyAlignment="1">
      <alignment vertical="top" wrapText="1" shrinkToFit="1"/>
    </xf>
    <xf numFmtId="0" fontId="52" fillId="24" borderId="14" xfId="0" applyFont="1" applyFill="1" applyBorder="1" applyAlignment="1">
      <alignment vertical="top"/>
    </xf>
    <xf numFmtId="0" fontId="52" fillId="0" borderId="14" xfId="0" applyFont="1" applyFill="1" applyBorder="1" applyAlignment="1">
      <alignment vertical="top" wrapText="1" shrinkToFit="1"/>
    </xf>
    <xf numFmtId="0" fontId="28" fillId="0" borderId="14" xfId="0" applyFont="1" applyBorder="1" applyAlignment="1">
      <alignment vertical="top" wrapText="1" shrinkToFit="1" readingOrder="1"/>
    </xf>
    <xf numFmtId="0" fontId="52" fillId="0" borderId="14" xfId="0" applyFont="1" applyBorder="1" applyAlignment="1">
      <alignment vertical="top" wrapText="1" shrinkToFit="1" readingOrder="1"/>
    </xf>
    <xf numFmtId="17" fontId="28" fillId="0" borderId="14" xfId="0" applyNumberFormat="1" applyFont="1" applyBorder="1" applyAlignment="1">
      <alignment vertical="top" wrapText="1" shrinkToFit="1"/>
    </xf>
    <xf numFmtId="0" fontId="30" fillId="0" borderId="14" xfId="116" applyFont="1" applyBorder="1" applyAlignment="1">
      <alignment vertical="top" wrapText="1" shrinkToFit="1"/>
      <protection/>
    </xf>
    <xf numFmtId="49" fontId="30" fillId="0" borderId="14" xfId="116" applyNumberFormat="1" applyFont="1" applyBorder="1" applyAlignment="1">
      <alignment vertical="top" wrapText="1" shrinkToFit="1"/>
      <protection/>
    </xf>
    <xf numFmtId="0" fontId="29" fillId="0" borderId="15" xfId="0" applyFont="1" applyFill="1" applyBorder="1" applyAlignment="1">
      <alignment horizontal="center" shrinkToFit="1"/>
    </xf>
    <xf numFmtId="49" fontId="29" fillId="0" borderId="15" xfId="0" applyNumberFormat="1" applyFont="1" applyFill="1" applyBorder="1" applyAlignment="1">
      <alignment horizontal="center" shrinkToFit="1"/>
    </xf>
    <xf numFmtId="49" fontId="30" fillId="0" borderId="14" xfId="0" applyNumberFormat="1" applyFont="1" applyBorder="1" applyAlignment="1">
      <alignment horizontal="center" shrinkToFit="1"/>
    </xf>
    <xf numFmtId="49" fontId="30" fillId="0" borderId="14" xfId="0" applyNumberFormat="1" applyFont="1" applyFill="1" applyBorder="1" applyAlignment="1">
      <alignment horizontal="center" shrinkToFit="1"/>
    </xf>
    <xf numFmtId="0" fontId="30" fillId="0" borderId="14" xfId="0" applyFont="1" applyFill="1" applyBorder="1" applyAlignment="1">
      <alignment horizontal="left" vertical="top" shrinkToFit="1"/>
    </xf>
    <xf numFmtId="0" fontId="30" fillId="0" borderId="14" xfId="0" applyFont="1" applyFill="1" applyBorder="1" applyAlignment="1">
      <alignment horizontal="center" vertical="top" shrinkToFit="1"/>
    </xf>
    <xf numFmtId="3" fontId="30" fillId="0" borderId="14" xfId="0" applyNumberFormat="1" applyFont="1" applyFill="1" applyBorder="1" applyAlignment="1">
      <alignment horizontal="center" shrinkToFit="1"/>
    </xf>
    <xf numFmtId="0" fontId="34" fillId="0" borderId="14" xfId="0" applyFont="1" applyFill="1" applyBorder="1" applyAlignment="1">
      <alignment horizontal="left" shrinkToFit="1"/>
    </xf>
    <xf numFmtId="49" fontId="30" fillId="0" borderId="14" xfId="0" applyNumberFormat="1" applyFont="1" applyFill="1" applyBorder="1" applyAlignment="1">
      <alignment shrinkToFit="1"/>
    </xf>
    <xf numFmtId="0" fontId="28" fillId="0" borderId="14" xfId="113" applyFont="1" applyFill="1" applyBorder="1" applyAlignment="1">
      <alignment horizontal="center" wrapText="1" shrinkToFit="1"/>
      <protection/>
    </xf>
    <xf numFmtId="0" fontId="28" fillId="0" borderId="14" xfId="113" applyFont="1" applyFill="1" applyBorder="1" applyAlignment="1">
      <alignment horizontal="left" wrapText="1" shrinkToFit="1"/>
      <protection/>
    </xf>
    <xf numFmtId="3" fontId="28" fillId="0" borderId="14" xfId="0" applyNumberFormat="1" applyFont="1" applyFill="1" applyBorder="1" applyAlignment="1">
      <alignment horizontal="center" wrapText="1" shrinkToFit="1"/>
    </xf>
    <xf numFmtId="0" fontId="28" fillId="0" borderId="14" xfId="113" applyFont="1" applyFill="1" applyBorder="1" applyAlignment="1">
      <alignment wrapText="1" shrinkToFit="1"/>
      <protection/>
    </xf>
    <xf numFmtId="0" fontId="28" fillId="0" borderId="14" xfId="113" applyFont="1" applyFill="1" applyBorder="1" applyAlignment="1">
      <alignment vertical="top" wrapText="1" shrinkToFit="1"/>
      <protection/>
    </xf>
    <xf numFmtId="17" fontId="28" fillId="0" borderId="14" xfId="113" applyNumberFormat="1" applyFont="1" applyFill="1" applyBorder="1" applyAlignment="1">
      <alignment horizontal="center" wrapText="1" shrinkToFit="1"/>
      <protection/>
    </xf>
    <xf numFmtId="0" fontId="28" fillId="0" borderId="14" xfId="113" applyFont="1" applyFill="1" applyBorder="1" applyAlignment="1">
      <alignment horizontal="left" vertical="top" wrapText="1" shrinkToFit="1"/>
      <protection/>
    </xf>
    <xf numFmtId="0" fontId="52" fillId="0" borderId="14" xfId="0" applyFont="1" applyFill="1" applyBorder="1" applyAlignment="1">
      <alignment horizontal="center" vertical="top" wrapText="1" shrinkToFit="1"/>
    </xf>
    <xf numFmtId="49" fontId="52" fillId="0" borderId="14" xfId="0" applyNumberFormat="1" applyFont="1" applyFill="1" applyBorder="1" applyAlignment="1">
      <alignment vertical="top" wrapText="1" shrinkToFit="1"/>
    </xf>
    <xf numFmtId="0" fontId="52" fillId="0" borderId="14" xfId="113" applyFont="1" applyFill="1" applyBorder="1" applyAlignment="1">
      <alignment vertical="top" wrapText="1" shrinkToFit="1"/>
      <protection/>
    </xf>
    <xf numFmtId="0" fontId="28" fillId="0" borderId="14" xfId="113" applyFont="1" applyFill="1" applyBorder="1" applyAlignment="1">
      <alignment horizontal="center" vertical="top" shrinkToFit="1"/>
      <protection/>
    </xf>
    <xf numFmtId="0" fontId="28" fillId="0" borderId="14" xfId="113" applyFont="1" applyFill="1" applyBorder="1" applyAlignment="1">
      <alignment horizontal="center" vertical="top" wrapText="1" shrinkToFit="1"/>
      <protection/>
    </xf>
    <xf numFmtId="3" fontId="28" fillId="0" borderId="14" xfId="0" applyNumberFormat="1" applyFont="1" applyFill="1" applyBorder="1" applyAlignment="1">
      <alignment horizontal="center" vertical="top" wrapText="1" shrinkToFit="1"/>
    </xf>
    <xf numFmtId="0" fontId="28" fillId="0" borderId="14" xfId="0" applyFont="1" applyFill="1" applyBorder="1" applyAlignment="1">
      <alignment horizontal="center" vertical="top" wrapText="1" shrinkToFit="1"/>
    </xf>
    <xf numFmtId="0" fontId="52" fillId="0" borderId="14" xfId="113" applyFont="1" applyFill="1" applyBorder="1" applyAlignment="1">
      <alignment horizontal="left" vertical="top" wrapText="1" shrinkToFit="1"/>
      <protection/>
    </xf>
    <xf numFmtId="0" fontId="28" fillId="24" borderId="14" xfId="83" applyFont="1" applyFill="1" applyBorder="1" applyAlignment="1">
      <alignment vertical="top" wrapText="1" shrinkToFit="1"/>
      <protection/>
    </xf>
    <xf numFmtId="0" fontId="28" fillId="24" borderId="14" xfId="113" applyFont="1" applyFill="1" applyBorder="1" applyAlignment="1">
      <alignment horizontal="left" vertical="top" wrapText="1" shrinkToFit="1"/>
      <protection/>
    </xf>
    <xf numFmtId="0" fontId="28" fillId="0" borderId="14" xfId="85" applyFont="1" applyFill="1" applyBorder="1" applyAlignment="1">
      <alignment vertical="top" wrapText="1" shrinkToFit="1"/>
      <protection/>
    </xf>
    <xf numFmtId="0" fontId="28" fillId="0" borderId="14" xfId="83" applyFont="1" applyFill="1" applyBorder="1" applyAlignment="1">
      <alignment horizontal="center" vertical="top" shrinkToFit="1"/>
      <protection/>
    </xf>
    <xf numFmtId="3" fontId="34" fillId="0" borderId="14" xfId="113" applyNumberFormat="1" applyFont="1" applyFill="1" applyBorder="1" applyAlignment="1">
      <alignment horizontal="center" vertical="top" wrapText="1" shrinkToFit="1"/>
      <protection/>
    </xf>
    <xf numFmtId="0" fontId="52" fillId="0" borderId="14" xfId="113" applyFont="1" applyFill="1" applyBorder="1" applyAlignment="1">
      <alignment horizontal="center" vertical="top" wrapText="1" shrinkToFit="1"/>
      <protection/>
    </xf>
    <xf numFmtId="0" fontId="52" fillId="24" borderId="14" xfId="85" applyFont="1" applyFill="1" applyBorder="1" applyAlignment="1">
      <alignment horizontal="center" vertical="top" wrapText="1" shrinkToFit="1"/>
      <protection/>
    </xf>
    <xf numFmtId="0" fontId="52" fillId="0" borderId="14" xfId="85" applyFont="1" applyFill="1" applyBorder="1" applyAlignment="1">
      <alignment vertical="top" wrapText="1" shrinkToFit="1"/>
      <protection/>
    </xf>
    <xf numFmtId="0" fontId="53" fillId="0" borderId="14" xfId="85" applyFont="1" applyFill="1" applyBorder="1" applyAlignment="1">
      <alignment vertical="top" wrapText="1" shrinkToFit="1"/>
      <protection/>
    </xf>
    <xf numFmtId="17" fontId="28" fillId="0" borderId="14" xfId="113" applyNumberFormat="1" applyFont="1" applyFill="1" applyBorder="1" applyAlignment="1">
      <alignment horizontal="center" vertical="top" wrapText="1" shrinkToFit="1"/>
      <protection/>
    </xf>
    <xf numFmtId="0" fontId="52" fillId="0" borderId="0" xfId="0" applyFont="1" applyFill="1" applyAlignment="1">
      <alignment vertical="top" shrinkToFit="1"/>
    </xf>
    <xf numFmtId="0" fontId="52" fillId="24" borderId="14" xfId="85" applyFont="1" applyFill="1" applyBorder="1" applyAlignment="1">
      <alignment horizontal="left" vertical="top" wrapText="1" shrinkToFit="1"/>
      <protection/>
    </xf>
    <xf numFmtId="0" fontId="29" fillId="0" borderId="0" xfId="0" applyFont="1" applyAlignment="1">
      <alignment vertical="top" wrapText="1" shrinkToFit="1"/>
    </xf>
    <xf numFmtId="3" fontId="28" fillId="0" borderId="14" xfId="113" applyNumberFormat="1" applyFont="1" applyFill="1" applyBorder="1" applyAlignment="1">
      <alignment horizontal="center" vertical="top" wrapText="1" shrinkToFit="1"/>
      <protection/>
    </xf>
    <xf numFmtId="0" fontId="52" fillId="0" borderId="14" xfId="0" applyFont="1" applyFill="1" applyBorder="1" applyAlignment="1">
      <alignment horizontal="center" vertical="top" shrinkToFit="1"/>
    </xf>
    <xf numFmtId="0" fontId="63" fillId="0" borderId="14" xfId="85" applyFont="1" applyFill="1" applyBorder="1" applyAlignment="1">
      <alignment vertical="top" wrapText="1" shrinkToFit="1"/>
      <protection/>
    </xf>
    <xf numFmtId="0" fontId="52" fillId="0" borderId="17" xfId="0" applyFont="1" applyFill="1" applyBorder="1" applyAlignment="1">
      <alignment horizontal="center" vertical="top" wrapText="1"/>
    </xf>
    <xf numFmtId="49" fontId="52" fillId="0" borderId="17" xfId="0" applyNumberFormat="1" applyFont="1" applyFill="1" applyBorder="1" applyAlignment="1">
      <alignment vertical="top" wrapText="1"/>
    </xf>
    <xf numFmtId="0" fontId="28" fillId="0" borderId="14" xfId="85" applyFont="1" applyFill="1" applyBorder="1" applyAlignment="1">
      <alignment vertical="top" wrapText="1"/>
      <protection/>
    </xf>
    <xf numFmtId="0" fontId="28" fillId="0" borderId="17" xfId="113" applyFont="1" applyFill="1" applyBorder="1" applyAlignment="1">
      <alignment horizontal="center" vertical="top" shrinkToFit="1"/>
      <protection/>
    </xf>
    <xf numFmtId="0" fontId="28" fillId="0" borderId="17" xfId="113" applyFont="1" applyFill="1" applyBorder="1" applyAlignment="1">
      <alignment vertical="top" wrapText="1"/>
      <protection/>
    </xf>
    <xf numFmtId="0" fontId="28" fillId="0" borderId="17" xfId="113" applyFont="1" applyFill="1" applyBorder="1" applyAlignment="1">
      <alignment horizontal="center" vertical="top" wrapText="1"/>
      <protection/>
    </xf>
    <xf numFmtId="0" fontId="52" fillId="0" borderId="17" xfId="113" applyFont="1" applyFill="1" applyBorder="1" applyAlignment="1">
      <alignment horizontal="center" vertical="top" wrapText="1"/>
      <protection/>
    </xf>
    <xf numFmtId="0" fontId="28" fillId="0" borderId="17" xfId="113" applyFont="1" applyFill="1" applyBorder="1" applyAlignment="1">
      <alignment horizontal="left" vertical="top" wrapText="1"/>
      <protection/>
    </xf>
    <xf numFmtId="0" fontId="53" fillId="0" borderId="17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top" shrinkToFit="1"/>
    </xf>
    <xf numFmtId="0" fontId="52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 shrinkToFit="1"/>
    </xf>
    <xf numFmtId="0" fontId="52" fillId="0" borderId="14" xfId="113" applyFont="1" applyFill="1" applyBorder="1" applyAlignment="1">
      <alignment horizontal="left" vertical="top" shrinkToFit="1"/>
      <protection/>
    </xf>
    <xf numFmtId="0" fontId="52" fillId="0" borderId="14" xfId="85" applyFont="1" applyFill="1" applyBorder="1" applyAlignment="1">
      <alignment horizontal="center" vertical="top" wrapText="1" shrinkToFit="1"/>
      <protection/>
    </xf>
    <xf numFmtId="0" fontId="28" fillId="0" borderId="14" xfId="0" applyFont="1" applyFill="1" applyBorder="1" applyAlignment="1">
      <alignment horizontal="center" vertical="center" wrapText="1" shrinkToFit="1"/>
    </xf>
    <xf numFmtId="49" fontId="28" fillId="0" borderId="14" xfId="0" applyNumberFormat="1" applyFont="1" applyFill="1" applyBorder="1" applyAlignment="1">
      <alignment horizontal="center" wrapText="1" shrinkToFit="1"/>
    </xf>
    <xf numFmtId="0" fontId="52" fillId="25" borderId="14" xfId="0" applyFont="1" applyFill="1" applyBorder="1" applyAlignment="1">
      <alignment horizontal="left" vertical="center" wrapText="1" shrinkToFit="1"/>
    </xf>
    <xf numFmtId="0" fontId="28" fillId="8" borderId="14" xfId="0" applyFont="1" applyFill="1" applyBorder="1" applyAlignment="1">
      <alignment horizontal="left" vertical="center" wrapText="1" shrinkToFit="1"/>
    </xf>
    <xf numFmtId="0" fontId="28" fillId="0" borderId="14" xfId="0" applyFont="1" applyFill="1" applyBorder="1" applyAlignment="1">
      <alignment horizontal="left" vertical="center" wrapText="1" shrinkToFit="1"/>
    </xf>
    <xf numFmtId="3" fontId="34" fillId="0" borderId="14" xfId="0" applyNumberFormat="1" applyFont="1" applyFill="1" applyBorder="1" applyAlignment="1">
      <alignment horizontal="center" wrapText="1" shrinkToFit="1"/>
    </xf>
    <xf numFmtId="0" fontId="63" fillId="0" borderId="14" xfId="0" applyFont="1" applyFill="1" applyBorder="1" applyAlignment="1">
      <alignment horizontal="left" vertical="center" wrapText="1" shrinkToFit="1"/>
    </xf>
    <xf numFmtId="17" fontId="28" fillId="0" borderId="14" xfId="0" applyNumberFormat="1" applyFont="1" applyFill="1" applyBorder="1" applyAlignment="1">
      <alignment horizontal="center" wrapText="1" shrinkToFit="1"/>
    </xf>
    <xf numFmtId="0" fontId="64" fillId="0" borderId="14" xfId="0" applyFont="1" applyFill="1" applyBorder="1" applyAlignment="1">
      <alignment horizontal="left" vertical="center" wrapText="1" shrinkToFit="1"/>
    </xf>
    <xf numFmtId="49" fontId="28" fillId="0" borderId="14" xfId="0" applyNumberFormat="1" applyFont="1" applyFill="1" applyBorder="1" applyAlignment="1">
      <alignment wrapText="1" shrinkToFit="1"/>
    </xf>
    <xf numFmtId="0" fontId="28" fillId="0" borderId="14" xfId="113" applyFont="1" applyFill="1" applyBorder="1" applyAlignment="1">
      <alignment horizontal="justify" wrapText="1" shrinkToFit="1"/>
      <protection/>
    </xf>
    <xf numFmtId="0" fontId="34" fillId="0" borderId="14" xfId="113" applyFont="1" applyFill="1" applyBorder="1" applyAlignment="1">
      <alignment horizontal="center" wrapText="1" shrinkToFit="1"/>
      <protection/>
    </xf>
    <xf numFmtId="0" fontId="29" fillId="0" borderId="15" xfId="0" applyFont="1" applyBorder="1" applyAlignment="1">
      <alignment shrinkToFit="1"/>
    </xf>
    <xf numFmtId="0" fontId="30" fillId="0" borderId="21" xfId="0" applyFont="1" applyBorder="1" applyAlignment="1">
      <alignment shrinkToFit="1"/>
    </xf>
    <xf numFmtId="0" fontId="30" fillId="0" borderId="19" xfId="0" applyFont="1" applyBorder="1" applyAlignment="1">
      <alignment shrinkToFit="1"/>
    </xf>
    <xf numFmtId="0" fontId="52" fillId="0" borderId="12" xfId="0" applyFont="1" applyBorder="1" applyAlignment="1">
      <alignment horizontal="center" shrinkToFit="1"/>
    </xf>
    <xf numFmtId="0" fontId="52" fillId="0" borderId="15" xfId="0" applyFont="1" applyBorder="1" applyAlignment="1">
      <alignment shrinkToFit="1"/>
    </xf>
    <xf numFmtId="0" fontId="52" fillId="0" borderId="14" xfId="0" applyFont="1" applyBorder="1" applyAlignment="1">
      <alignment horizontal="center" shrinkToFit="1"/>
    </xf>
    <xf numFmtId="0" fontId="28" fillId="0" borderId="0" xfId="0" applyFont="1" applyAlignment="1">
      <alignment horizontal="center" shrinkToFit="1"/>
    </xf>
    <xf numFmtId="0" fontId="52" fillId="0" borderId="15" xfId="0" applyFont="1" applyBorder="1" applyAlignment="1">
      <alignment horizontal="center" shrinkToFit="1"/>
    </xf>
    <xf numFmtId="0" fontId="28" fillId="0" borderId="21" xfId="0" applyFont="1" applyBorder="1" applyAlignment="1">
      <alignment horizontal="center" shrinkToFit="1"/>
    </xf>
    <xf numFmtId="15" fontId="28" fillId="0" borderId="22" xfId="0" applyNumberFormat="1" applyFont="1" applyBorder="1" applyAlignment="1">
      <alignment horizontal="center" shrinkToFit="1"/>
    </xf>
    <xf numFmtId="0" fontId="28" fillId="0" borderId="22" xfId="0" applyFont="1" applyBorder="1" applyAlignment="1">
      <alignment horizontal="center" vertical="top" shrinkToFit="1"/>
    </xf>
    <xf numFmtId="0" fontId="28" fillId="0" borderId="22" xfId="0" applyFont="1" applyBorder="1" applyAlignment="1">
      <alignment horizontal="center" shrinkToFit="1"/>
    </xf>
    <xf numFmtId="0" fontId="28" fillId="0" borderId="23" xfId="0" applyFont="1" applyBorder="1" applyAlignment="1">
      <alignment horizontal="center" shrinkToFit="1"/>
    </xf>
    <xf numFmtId="0" fontId="28" fillId="0" borderId="11" xfId="0" applyFont="1" applyBorder="1" applyAlignment="1">
      <alignment horizontal="center" shrinkToFit="1"/>
    </xf>
    <xf numFmtId="0" fontId="28" fillId="0" borderId="24" xfId="0" applyFont="1" applyBorder="1" applyAlignment="1">
      <alignment vertical="top" shrinkToFit="1"/>
    </xf>
    <xf numFmtId="0" fontId="29" fillId="0" borderId="14" xfId="120" applyFont="1" applyBorder="1" applyAlignment="1">
      <alignment shrinkToFit="1"/>
      <protection/>
    </xf>
    <xf numFmtId="0" fontId="30" fillId="0" borderId="14" xfId="120" applyFont="1" applyBorder="1" applyAlignment="1">
      <alignment shrinkToFit="1"/>
      <protection/>
    </xf>
    <xf numFmtId="17" fontId="28" fillId="0" borderId="14" xfId="0" applyNumberFormat="1" applyFont="1" applyBorder="1" applyAlignment="1">
      <alignment shrinkToFit="1"/>
    </xf>
    <xf numFmtId="15" fontId="28" fillId="0" borderId="14" xfId="0" applyNumberFormat="1" applyFont="1" applyBorder="1" applyAlignment="1">
      <alignment shrinkToFit="1"/>
    </xf>
    <xf numFmtId="0" fontId="30" fillId="0" borderId="14" xfId="120" applyFont="1" applyBorder="1" applyAlignment="1">
      <alignment vertical="top" wrapText="1" shrinkToFit="1"/>
      <protection/>
    </xf>
    <xf numFmtId="0" fontId="28" fillId="0" borderId="14" xfId="78" applyFont="1" applyBorder="1">
      <alignment/>
      <protection/>
    </xf>
    <xf numFmtId="0" fontId="28" fillId="0" borderId="14" xfId="78" applyFont="1" applyBorder="1" applyAlignment="1">
      <alignment shrinkToFit="1"/>
      <protection/>
    </xf>
    <xf numFmtId="0" fontId="28" fillId="0" borderId="14" xfId="78" applyFont="1" applyBorder="1" applyAlignment="1">
      <alignment horizontal="left"/>
      <protection/>
    </xf>
    <xf numFmtId="17" fontId="28" fillId="0" borderId="14" xfId="78" applyNumberFormat="1" applyFont="1" applyBorder="1">
      <alignment/>
      <protection/>
    </xf>
    <xf numFmtId="0" fontId="30" fillId="0" borderId="14" xfId="78" applyFont="1" applyFill="1" applyBorder="1">
      <alignment/>
      <protection/>
    </xf>
    <xf numFmtId="0" fontId="34" fillId="0" borderId="14" xfId="0" applyFont="1" applyBorder="1" applyAlignment="1">
      <alignment shrinkToFit="1"/>
    </xf>
    <xf numFmtId="17" fontId="28" fillId="0" borderId="14" xfId="0" applyNumberFormat="1" applyFont="1" applyBorder="1" applyAlignment="1">
      <alignment horizontal="center"/>
    </xf>
    <xf numFmtId="0" fontId="30" fillId="0" borderId="14" xfId="117" applyFont="1" applyBorder="1" applyAlignment="1">
      <alignment horizontal="center"/>
      <protection/>
    </xf>
    <xf numFmtId="0" fontId="34" fillId="0" borderId="14" xfId="0" applyFont="1" applyBorder="1" applyAlignment="1">
      <alignment horizontal="left" shrinkToFit="1"/>
    </xf>
    <xf numFmtId="0" fontId="28" fillId="0" borderId="14" xfId="73" applyFont="1" applyBorder="1">
      <alignment/>
      <protection/>
    </xf>
    <xf numFmtId="0" fontId="30" fillId="0" borderId="14" xfId="74" applyFont="1" applyBorder="1">
      <alignment/>
      <protection/>
    </xf>
    <xf numFmtId="17" fontId="28" fillId="0" borderId="14" xfId="73" applyNumberFormat="1" applyFont="1" applyBorder="1">
      <alignment/>
      <protection/>
    </xf>
    <xf numFmtId="0" fontId="29" fillId="0" borderId="14" xfId="120" applyFont="1" applyBorder="1">
      <alignment/>
      <protection/>
    </xf>
    <xf numFmtId="0" fontId="30" fillId="0" borderId="14" xfId="120" applyFont="1" applyBorder="1">
      <alignment/>
      <protection/>
    </xf>
    <xf numFmtId="0" fontId="30" fillId="0" borderId="22" xfId="74" applyFont="1" applyBorder="1" applyAlignment="1">
      <alignment wrapText="1" shrinkToFit="1"/>
      <protection/>
    </xf>
    <xf numFmtId="0" fontId="30" fillId="0" borderId="22" xfId="0" applyFont="1" applyBorder="1" applyAlignment="1">
      <alignment horizontal="left" vertical="center" wrapText="1" readingOrder="1"/>
    </xf>
    <xf numFmtId="0" fontId="59" fillId="0" borderId="22" xfId="0" applyFont="1" applyBorder="1" applyAlignment="1">
      <alignment horizontal="left" vertical="center" wrapText="1" readingOrder="1"/>
    </xf>
    <xf numFmtId="0" fontId="60" fillId="0" borderId="22" xfId="0" applyFont="1" applyBorder="1" applyAlignment="1">
      <alignment vertical="center" wrapText="1" readingOrder="1"/>
    </xf>
    <xf numFmtId="0" fontId="60" fillId="0" borderId="22" xfId="0" applyFont="1" applyBorder="1" applyAlignment="1">
      <alignment wrapText="1"/>
    </xf>
    <xf numFmtId="0" fontId="61" fillId="0" borderId="22" xfId="0" applyFont="1" applyBorder="1" applyAlignment="1">
      <alignment horizontal="left" vertical="center" wrapText="1" readingOrder="1"/>
    </xf>
    <xf numFmtId="0" fontId="60" fillId="0" borderId="22" xfId="0" applyFont="1" applyBorder="1" applyAlignment="1">
      <alignment horizontal="left" vertical="center" wrapText="1" readingOrder="1"/>
    </xf>
    <xf numFmtId="0" fontId="30" fillId="0" borderId="11" xfId="0" applyFont="1" applyBorder="1" applyAlignment="1">
      <alignment horizontal="left" vertical="center" wrapText="1" readingOrder="1"/>
    </xf>
    <xf numFmtId="0" fontId="29" fillId="0" borderId="19" xfId="74" applyFont="1" applyBorder="1" applyAlignment="1">
      <alignment wrapText="1" shrinkToFit="1"/>
      <protection/>
    </xf>
    <xf numFmtId="0" fontId="29" fillId="0" borderId="22" xfId="111" applyFont="1" applyBorder="1" applyAlignment="1">
      <alignment wrapText="1"/>
      <protection/>
    </xf>
    <xf numFmtId="0" fontId="30" fillId="0" borderId="22" xfId="111" applyFont="1" applyBorder="1" applyAlignment="1">
      <alignment wrapText="1"/>
      <protection/>
    </xf>
    <xf numFmtId="0" fontId="30" fillId="0" borderId="11" xfId="111" applyFont="1" applyBorder="1" applyAlignment="1">
      <alignment wrapText="1"/>
      <protection/>
    </xf>
    <xf numFmtId="0" fontId="30" fillId="0" borderId="15" xfId="73" applyFont="1" applyBorder="1" applyAlignment="1">
      <alignment wrapText="1"/>
      <protection/>
    </xf>
    <xf numFmtId="0" fontId="30" fillId="0" borderId="22" xfId="73" applyFont="1" applyBorder="1" applyAlignment="1">
      <alignment vertical="top"/>
      <protection/>
    </xf>
    <xf numFmtId="0" fontId="30" fillId="0" borderId="22" xfId="73" applyFont="1" applyBorder="1" applyAlignment="1">
      <alignment vertical="top" shrinkToFit="1"/>
      <protection/>
    </xf>
    <xf numFmtId="0" fontId="30" fillId="0" borderId="22" xfId="0" applyFont="1" applyBorder="1" applyAlignment="1">
      <alignment vertical="top"/>
    </xf>
    <xf numFmtId="0" fontId="30" fillId="0" borderId="11" xfId="0" applyFont="1" applyBorder="1" applyAlignment="1">
      <alignment vertical="top"/>
    </xf>
    <xf numFmtId="0" fontId="30" fillId="0" borderId="19" xfId="73" applyFont="1" applyBorder="1" applyAlignment="1">
      <alignment vertical="top"/>
      <protection/>
    </xf>
    <xf numFmtId="0" fontId="30" fillId="0" borderId="11" xfId="73" applyFont="1" applyBorder="1" applyAlignment="1">
      <alignment vertical="top"/>
      <protection/>
    </xf>
    <xf numFmtId="0" fontId="30" fillId="0" borderId="15" xfId="73" applyFont="1" applyBorder="1" applyAlignment="1">
      <alignment vertical="top" shrinkToFit="1"/>
      <protection/>
    </xf>
    <xf numFmtId="0" fontId="28" fillId="0" borderId="12" xfId="79" applyFont="1" applyBorder="1" applyAlignment="1">
      <alignment horizontal="center" shrinkToFit="1"/>
      <protection/>
    </xf>
    <xf numFmtId="0" fontId="28" fillId="0" borderId="15" xfId="79" applyFont="1" applyBorder="1" applyAlignment="1">
      <alignment horizontal="center" shrinkToFit="1"/>
      <protection/>
    </xf>
    <xf numFmtId="0" fontId="28" fillId="0" borderId="21" xfId="79" applyFont="1" applyBorder="1" applyAlignment="1">
      <alignment shrinkToFit="1"/>
      <protection/>
    </xf>
    <xf numFmtId="0" fontId="28" fillId="0" borderId="22" xfId="79" applyFont="1" applyBorder="1" applyAlignment="1">
      <alignment shrinkToFit="1"/>
      <protection/>
    </xf>
    <xf numFmtId="0" fontId="28" fillId="0" borderId="37" xfId="0" applyFont="1" applyBorder="1" applyAlignment="1">
      <alignment shrinkToFit="1"/>
    </xf>
    <xf numFmtId="0" fontId="28" fillId="0" borderId="22" xfId="79" applyFont="1" applyFill="1" applyBorder="1" applyAlignment="1">
      <alignment horizontal="left" shrinkToFit="1"/>
      <protection/>
    </xf>
    <xf numFmtId="0" fontId="30" fillId="0" borderId="22" xfId="79" applyFont="1" applyFill="1" applyBorder="1" applyAlignment="1">
      <alignment horizontal="left" shrinkToFit="1"/>
      <protection/>
    </xf>
    <xf numFmtId="0" fontId="30" fillId="0" borderId="11" xfId="79" applyFont="1" applyFill="1" applyBorder="1" applyAlignment="1">
      <alignment horizontal="left" shrinkToFit="1"/>
      <protection/>
    </xf>
    <xf numFmtId="0" fontId="58" fillId="0" borderId="21" xfId="79" applyFont="1" applyFill="1" applyBorder="1" applyAlignment="1">
      <alignment horizontal="center" shrinkToFit="1"/>
      <protection/>
    </xf>
    <xf numFmtId="0" fontId="28" fillId="0" borderId="11" xfId="79" applyFont="1" applyBorder="1" applyAlignment="1">
      <alignment shrinkToFit="1"/>
      <protection/>
    </xf>
    <xf numFmtId="0" fontId="28" fillId="0" borderId="15" xfId="79" applyFont="1" applyBorder="1" applyAlignment="1">
      <alignment shrinkToFit="1"/>
      <protection/>
    </xf>
    <xf numFmtId="17" fontId="58" fillId="0" borderId="22" xfId="79" applyNumberFormat="1" applyFont="1" applyFill="1" applyBorder="1" applyAlignment="1">
      <alignment horizontal="center" shrinkToFit="1"/>
      <protection/>
    </xf>
    <xf numFmtId="0" fontId="29" fillId="0" borderId="22" xfId="79" applyFont="1" applyFill="1" applyBorder="1" applyAlignment="1">
      <alignment horizontal="center" shrinkToFit="1"/>
      <protection/>
    </xf>
    <xf numFmtId="17" fontId="58" fillId="0" borderId="21" xfId="79" applyNumberFormat="1" applyFont="1" applyFill="1" applyBorder="1" applyAlignment="1">
      <alignment horizontal="center" shrinkToFit="1"/>
      <protection/>
    </xf>
    <xf numFmtId="0" fontId="29" fillId="0" borderId="12" xfId="79" applyFont="1" applyBorder="1" applyAlignment="1">
      <alignment horizontal="center" wrapText="1"/>
      <protection/>
    </xf>
    <xf numFmtId="0" fontId="29" fillId="0" borderId="15" xfId="79" applyFont="1" applyBorder="1" applyAlignment="1">
      <alignment wrapText="1"/>
      <protection/>
    </xf>
    <xf numFmtId="0" fontId="30" fillId="0" borderId="0" xfId="0" applyFont="1" applyAlignment="1">
      <alignment wrapText="1" shrinkToFit="1"/>
    </xf>
    <xf numFmtId="0" fontId="30" fillId="0" borderId="0" xfId="79" applyFont="1" applyAlignment="1">
      <alignment wrapText="1" shrinkToFit="1"/>
      <protection/>
    </xf>
    <xf numFmtId="0" fontId="30" fillId="0" borderId="0" xfId="79" applyFont="1" applyAlignment="1">
      <alignment horizontal="center" wrapText="1"/>
      <protection/>
    </xf>
    <xf numFmtId="0" fontId="30" fillId="0" borderId="0" xfId="79" applyFont="1" applyBorder="1" applyAlignment="1">
      <alignment horizontal="left" wrapText="1" shrinkToFit="1"/>
      <protection/>
    </xf>
    <xf numFmtId="0" fontId="29" fillId="0" borderId="15" xfId="79" applyFont="1" applyBorder="1" applyAlignment="1">
      <alignment horizontal="center" wrapText="1"/>
      <protection/>
    </xf>
    <xf numFmtId="0" fontId="30" fillId="0" borderId="21" xfId="79" applyFont="1" applyBorder="1" applyAlignment="1">
      <alignment vertical="top"/>
      <protection/>
    </xf>
    <xf numFmtId="0" fontId="29" fillId="0" borderId="21" xfId="122" applyFont="1" applyBorder="1" applyAlignment="1">
      <alignment vertical="top" wrapText="1"/>
      <protection/>
    </xf>
    <xf numFmtId="0" fontId="30" fillId="0" borderId="21" xfId="79" applyFont="1" applyBorder="1" applyAlignment="1">
      <alignment vertical="top" wrapText="1" shrinkToFit="1"/>
      <protection/>
    </xf>
    <xf numFmtId="0" fontId="30" fillId="0" borderId="21" xfId="79" applyFont="1" applyBorder="1" applyAlignment="1">
      <alignment horizontal="center" vertical="top" wrapText="1"/>
      <protection/>
    </xf>
    <xf numFmtId="0" fontId="30" fillId="0" borderId="21" xfId="79" applyFont="1" applyBorder="1" applyAlignment="1">
      <alignment vertical="top" shrinkToFit="1"/>
      <protection/>
    </xf>
    <xf numFmtId="0" fontId="30" fillId="0" borderId="0" xfId="0" applyFont="1" applyAlignment="1">
      <alignment vertical="top"/>
    </xf>
    <xf numFmtId="0" fontId="30" fillId="0" borderId="22" xfId="79" applyFont="1" applyBorder="1" applyAlignment="1">
      <alignment vertical="top"/>
      <protection/>
    </xf>
    <xf numFmtId="0" fontId="30" fillId="0" borderId="22" xfId="122" applyFont="1" applyBorder="1" applyAlignment="1">
      <alignment vertical="top" wrapText="1"/>
      <protection/>
    </xf>
    <xf numFmtId="0" fontId="30" fillId="0" borderId="22" xfId="79" applyFont="1" applyBorder="1" applyAlignment="1">
      <alignment vertical="top" wrapText="1" shrinkToFit="1"/>
      <protection/>
    </xf>
    <xf numFmtId="0" fontId="30" fillId="0" borderId="22" xfId="79" applyFont="1" applyBorder="1" applyAlignment="1">
      <alignment horizontal="center" vertical="top" wrapText="1"/>
      <protection/>
    </xf>
    <xf numFmtId="0" fontId="30" fillId="0" borderId="22" xfId="79" applyFont="1" applyBorder="1" applyAlignment="1">
      <alignment vertical="top" shrinkToFit="1"/>
      <protection/>
    </xf>
    <xf numFmtId="0" fontId="29" fillId="0" borderId="22" xfId="122" applyFont="1" applyBorder="1" applyAlignment="1">
      <alignment vertical="top" wrapText="1"/>
      <protection/>
    </xf>
    <xf numFmtId="0" fontId="30" fillId="0" borderId="22" xfId="79" applyFont="1" applyBorder="1" applyAlignment="1">
      <alignment vertical="top" wrapText="1"/>
      <protection/>
    </xf>
    <xf numFmtId="0" fontId="30" fillId="0" borderId="22" xfId="79" applyFont="1" applyFill="1" applyBorder="1" applyAlignment="1">
      <alignment vertical="top"/>
      <protection/>
    </xf>
    <xf numFmtId="0" fontId="30" fillId="0" borderId="22" xfId="0" applyFont="1" applyBorder="1" applyAlignment="1">
      <alignment vertical="top" wrapText="1" shrinkToFit="1"/>
    </xf>
    <xf numFmtId="0" fontId="29" fillId="0" borderId="22" xfId="79" applyFont="1" applyBorder="1" applyAlignment="1">
      <alignment horizontal="center" vertical="top" wrapText="1"/>
      <protection/>
    </xf>
    <xf numFmtId="3" fontId="30" fillId="0" borderId="22" xfId="79" applyNumberFormat="1" applyFont="1" applyFill="1" applyBorder="1" applyAlignment="1">
      <alignment horizontal="center" vertical="top"/>
      <protection/>
    </xf>
    <xf numFmtId="0" fontId="30" fillId="0" borderId="22" xfId="79" applyFont="1" applyFill="1" applyBorder="1" applyAlignment="1">
      <alignment horizontal="center" vertical="top"/>
      <protection/>
    </xf>
    <xf numFmtId="17" fontId="30" fillId="0" borderId="22" xfId="79" applyNumberFormat="1" applyFont="1" applyFill="1" applyBorder="1" applyAlignment="1">
      <alignment horizontal="center" vertical="top" shrinkToFit="1"/>
      <protection/>
    </xf>
    <xf numFmtId="0" fontId="30" fillId="0" borderId="0" xfId="79" applyFont="1" applyAlignment="1">
      <alignment vertical="top"/>
      <protection/>
    </xf>
    <xf numFmtId="0" fontId="29" fillId="0" borderId="22" xfId="79" applyFont="1" applyFill="1" applyBorder="1" applyAlignment="1">
      <alignment horizontal="center" vertical="top" wrapText="1" shrinkToFit="1"/>
      <protection/>
    </xf>
    <xf numFmtId="0" fontId="30" fillId="0" borderId="22" xfId="79" applyFont="1" applyFill="1" applyBorder="1" applyAlignment="1">
      <alignment horizontal="center" vertical="top" wrapText="1" shrinkToFit="1"/>
      <protection/>
    </xf>
    <xf numFmtId="0" fontId="30" fillId="0" borderId="22" xfId="79" applyFont="1" applyFill="1" applyBorder="1" applyAlignment="1">
      <alignment horizontal="center" vertical="top" shrinkToFit="1"/>
      <protection/>
    </xf>
    <xf numFmtId="17" fontId="29" fillId="0" borderId="22" xfId="79" applyNumberFormat="1" applyFont="1" applyFill="1" applyBorder="1" applyAlignment="1">
      <alignment horizontal="center" vertical="top" shrinkToFit="1"/>
      <protection/>
    </xf>
    <xf numFmtId="17" fontId="30" fillId="0" borderId="22" xfId="79" applyNumberFormat="1" applyFont="1" applyBorder="1" applyAlignment="1">
      <alignment horizontal="center" vertical="top" wrapText="1"/>
      <protection/>
    </xf>
    <xf numFmtId="17" fontId="30" fillId="0" borderId="22" xfId="79" applyNumberFormat="1" applyFont="1" applyBorder="1" applyAlignment="1">
      <alignment horizontal="center" vertical="top" wrapText="1" shrinkToFit="1"/>
      <protection/>
    </xf>
    <xf numFmtId="0" fontId="30" fillId="0" borderId="22" xfId="79" applyFont="1" applyBorder="1" applyAlignment="1">
      <alignment horizontal="center" vertical="top" wrapText="1" shrinkToFit="1"/>
      <protection/>
    </xf>
    <xf numFmtId="0" fontId="30" fillId="0" borderId="24" xfId="79" applyFont="1" applyBorder="1" applyAlignment="1">
      <alignment vertical="top"/>
      <protection/>
    </xf>
    <xf numFmtId="0" fontId="30" fillId="0" borderId="24" xfId="79" applyFont="1" applyFill="1" applyBorder="1" applyAlignment="1">
      <alignment vertical="top" wrapText="1"/>
      <protection/>
    </xf>
    <xf numFmtId="0" fontId="30" fillId="0" borderId="24" xfId="79" applyFont="1" applyFill="1" applyBorder="1" applyAlignment="1">
      <alignment horizontal="center" vertical="top"/>
      <protection/>
    </xf>
    <xf numFmtId="0" fontId="30" fillId="0" borderId="0" xfId="0" applyFont="1" applyAlignment="1">
      <alignment vertical="top" wrapText="1" shrinkToFit="1"/>
    </xf>
    <xf numFmtId="17" fontId="30" fillId="0" borderId="22" xfId="79" applyNumberFormat="1" applyFont="1" applyFill="1" applyBorder="1" applyAlignment="1">
      <alignment horizontal="center" vertical="top" wrapText="1" shrinkToFit="1"/>
      <protection/>
    </xf>
    <xf numFmtId="0" fontId="30" fillId="0" borderId="24" xfId="79" applyFont="1" applyFill="1" applyBorder="1" applyAlignment="1">
      <alignment vertical="top"/>
      <protection/>
    </xf>
    <xf numFmtId="0" fontId="30" fillId="0" borderId="22" xfId="0" applyFont="1" applyBorder="1" applyAlignment="1">
      <alignment vertical="top" shrinkToFit="1"/>
    </xf>
    <xf numFmtId="0" fontId="30" fillId="0" borderId="11" xfId="79" applyFont="1" applyBorder="1" applyAlignment="1">
      <alignment vertical="top"/>
      <protection/>
    </xf>
    <xf numFmtId="0" fontId="30" fillId="0" borderId="11" xfId="79" applyFont="1" applyFill="1" applyBorder="1" applyAlignment="1">
      <alignment vertical="top" wrapText="1"/>
      <protection/>
    </xf>
    <xf numFmtId="0" fontId="30" fillId="0" borderId="11" xfId="79" applyFont="1" applyFill="1" applyBorder="1" applyAlignment="1">
      <alignment horizontal="center" vertical="top"/>
      <protection/>
    </xf>
    <xf numFmtId="0" fontId="30" fillId="0" borderId="11" xfId="0" applyFont="1" applyBorder="1" applyAlignment="1">
      <alignment vertical="top" wrapText="1" shrinkToFit="1"/>
    </xf>
    <xf numFmtId="17" fontId="30" fillId="0" borderId="11" xfId="79" applyNumberFormat="1" applyFont="1" applyFill="1" applyBorder="1" applyAlignment="1">
      <alignment horizontal="center" vertical="top" wrapText="1" shrinkToFit="1"/>
      <protection/>
    </xf>
    <xf numFmtId="0" fontId="30" fillId="0" borderId="11" xfId="79" applyFont="1" applyFill="1" applyBorder="1" applyAlignment="1">
      <alignment vertical="top"/>
      <protection/>
    </xf>
    <xf numFmtId="0" fontId="30" fillId="0" borderId="11" xfId="0" applyFont="1" applyBorder="1" applyAlignment="1">
      <alignment vertical="top" shrinkToFit="1"/>
    </xf>
    <xf numFmtId="0" fontId="30" fillId="0" borderId="28" xfId="79" applyFont="1" applyBorder="1" applyAlignment="1">
      <alignment horizontal="left" shrinkToFit="1"/>
      <protection/>
    </xf>
    <xf numFmtId="0" fontId="30" fillId="0" borderId="28" xfId="79" applyFont="1" applyBorder="1" applyAlignment="1">
      <alignment horizontal="center" shrinkToFit="1"/>
      <protection/>
    </xf>
    <xf numFmtId="0" fontId="28" fillId="25" borderId="14" xfId="109" applyFont="1" applyFill="1" applyBorder="1">
      <alignment/>
      <protection/>
    </xf>
    <xf numFmtId="0" fontId="42" fillId="25" borderId="14" xfId="123" applyFont="1" applyFill="1" applyBorder="1" applyAlignment="1">
      <alignment/>
      <protection/>
    </xf>
    <xf numFmtId="17" fontId="28" fillId="25" borderId="14" xfId="109" applyNumberFormat="1" applyFont="1" applyFill="1" applyBorder="1">
      <alignment/>
      <protection/>
    </xf>
    <xf numFmtId="0" fontId="34" fillId="0" borderId="22" xfId="109" applyFont="1" applyBorder="1">
      <alignment/>
      <protection/>
    </xf>
    <xf numFmtId="0" fontId="34" fillId="0" borderId="22" xfId="123" applyFont="1" applyBorder="1" applyAlignment="1">
      <alignment/>
      <protection/>
    </xf>
    <xf numFmtId="0" fontId="34" fillId="0" borderId="22" xfId="123" applyFont="1" applyBorder="1" applyAlignment="1">
      <alignment shrinkToFit="1"/>
      <protection/>
    </xf>
    <xf numFmtId="0" fontId="67" fillId="0" borderId="22" xfId="123" applyFont="1" applyBorder="1" applyAlignment="1">
      <alignment horizontal="center"/>
      <protection/>
    </xf>
    <xf numFmtId="0" fontId="34" fillId="0" borderId="22" xfId="123" applyFont="1" applyBorder="1" applyAlignment="1">
      <alignment horizontal="center"/>
      <protection/>
    </xf>
    <xf numFmtId="0" fontId="67" fillId="0" borderId="22" xfId="123" applyFont="1" applyBorder="1" applyAlignment="1">
      <alignment/>
      <protection/>
    </xf>
    <xf numFmtId="0" fontId="58" fillId="0" borderId="22" xfId="123" applyFont="1" applyBorder="1" applyAlignment="1">
      <alignment/>
      <protection/>
    </xf>
    <xf numFmtId="0" fontId="34" fillId="0" borderId="11" xfId="109" applyFont="1" applyBorder="1">
      <alignment/>
      <protection/>
    </xf>
    <xf numFmtId="0" fontId="34" fillId="0" borderId="11" xfId="123" applyFont="1" applyBorder="1" applyAlignment="1">
      <alignment/>
      <protection/>
    </xf>
    <xf numFmtId="0" fontId="34" fillId="0" borderId="11" xfId="123" applyFont="1" applyBorder="1" applyAlignment="1">
      <alignment shrinkToFit="1"/>
      <protection/>
    </xf>
    <xf numFmtId="0" fontId="67" fillId="0" borderId="11" xfId="123" applyFont="1" applyBorder="1" applyAlignment="1">
      <alignment horizontal="center"/>
      <protection/>
    </xf>
    <xf numFmtId="0" fontId="34" fillId="0" borderId="11" xfId="123" applyFont="1" applyBorder="1" applyAlignment="1">
      <alignment horizontal="center"/>
      <protection/>
    </xf>
    <xf numFmtId="0" fontId="67" fillId="0" borderId="11" xfId="123" applyFont="1" applyBorder="1" applyAlignment="1">
      <alignment/>
      <protection/>
    </xf>
    <xf numFmtId="0" fontId="30" fillId="0" borderId="14" xfId="123" applyFont="1" applyBorder="1" applyAlignment="1">
      <alignment horizontal="center"/>
      <protection/>
    </xf>
    <xf numFmtId="3" fontId="30" fillId="0" borderId="15" xfId="123" applyNumberFormat="1" applyFont="1" applyBorder="1">
      <alignment/>
      <protection/>
    </xf>
    <xf numFmtId="0" fontId="30" fillId="0" borderId="0" xfId="123" applyFont="1" applyAlignment="1">
      <alignment horizontal="center"/>
      <protection/>
    </xf>
    <xf numFmtId="3" fontId="30" fillId="0" borderId="15" xfId="123" applyNumberFormat="1" applyFont="1" applyBorder="1" applyAlignment="1">
      <alignment horizontal="center"/>
      <protection/>
    </xf>
    <xf numFmtId="0" fontId="30" fillId="0" borderId="14" xfId="123" applyFont="1" applyBorder="1" applyAlignment="1">
      <alignment horizontal="center" vertical="top"/>
      <protection/>
    </xf>
    <xf numFmtId="0" fontId="30" fillId="0" borderId="14" xfId="123" applyFont="1" applyBorder="1" applyAlignment="1">
      <alignment vertical="top" wrapText="1" shrinkToFit="1"/>
      <protection/>
    </xf>
    <xf numFmtId="0" fontId="30" fillId="0" borderId="14" xfId="123" applyFont="1" applyBorder="1" applyAlignment="1">
      <alignment vertical="top"/>
      <protection/>
    </xf>
    <xf numFmtId="3" fontId="30" fillId="0" borderId="14" xfId="123" applyNumberFormat="1" applyFont="1" applyBorder="1" applyAlignment="1">
      <alignment vertical="top"/>
      <protection/>
    </xf>
    <xf numFmtId="3" fontId="30" fillId="0" borderId="14" xfId="123" applyNumberFormat="1" applyFont="1" applyBorder="1" applyAlignment="1">
      <alignment horizontal="center" vertical="top"/>
      <protection/>
    </xf>
    <xf numFmtId="0" fontId="34" fillId="0" borderId="14" xfId="123" applyFont="1" applyBorder="1" applyAlignment="1">
      <alignment horizontal="center" vertical="top"/>
      <protection/>
    </xf>
    <xf numFmtId="0" fontId="34" fillId="0" borderId="14" xfId="123" applyFont="1" applyBorder="1" applyAlignment="1">
      <alignment vertical="top" wrapText="1" shrinkToFit="1"/>
      <protection/>
    </xf>
    <xf numFmtId="0" fontId="34" fillId="0" borderId="14" xfId="123" applyFont="1" applyBorder="1" applyAlignment="1">
      <alignment vertical="top"/>
      <protection/>
    </xf>
    <xf numFmtId="3" fontId="34" fillId="0" borderId="14" xfId="123" applyNumberFormat="1" applyFont="1" applyBorder="1" applyAlignment="1">
      <alignment vertical="top"/>
      <protection/>
    </xf>
    <xf numFmtId="0" fontId="28" fillId="0" borderId="24" xfId="0" applyFont="1" applyBorder="1" applyAlignment="1">
      <alignment/>
    </xf>
    <xf numFmtId="0" fontId="28" fillId="0" borderId="38" xfId="0" applyFont="1" applyBorder="1" applyAlignment="1">
      <alignment/>
    </xf>
    <xf numFmtId="43" fontId="28" fillId="0" borderId="38" xfId="95" applyFont="1" applyBorder="1" applyAlignment="1">
      <alignment/>
    </xf>
    <xf numFmtId="43" fontId="28" fillId="0" borderId="13" xfId="95" applyFont="1" applyBorder="1" applyAlignment="1">
      <alignment/>
    </xf>
    <xf numFmtId="178" fontId="28" fillId="0" borderId="14" xfId="95" applyNumberFormat="1" applyFont="1" applyBorder="1" applyAlignment="1">
      <alignment/>
    </xf>
    <xf numFmtId="0" fontId="28" fillId="0" borderId="12" xfId="0" applyFont="1" applyBorder="1" applyAlignment="1">
      <alignment shrinkToFit="1"/>
    </xf>
    <xf numFmtId="0" fontId="28" fillId="0" borderId="10" xfId="0" applyFont="1" applyBorder="1" applyAlignment="1">
      <alignment shrinkToFit="1"/>
    </xf>
    <xf numFmtId="0" fontId="28" fillId="0" borderId="34" xfId="0" applyFont="1" applyBorder="1" applyAlignment="1">
      <alignment horizontal="center" shrinkToFit="1"/>
    </xf>
    <xf numFmtId="0" fontId="28" fillId="0" borderId="32" xfId="0" applyFont="1" applyBorder="1" applyAlignment="1">
      <alignment shrinkToFit="1"/>
    </xf>
    <xf numFmtId="0" fontId="28" fillId="0" borderId="27" xfId="0" applyFont="1" applyBorder="1" applyAlignment="1">
      <alignment horizontal="left" shrinkToFit="1"/>
    </xf>
    <xf numFmtId="0" fontId="28" fillId="0" borderId="15" xfId="0" applyFont="1" applyBorder="1" applyAlignment="1">
      <alignment shrinkToFit="1"/>
    </xf>
    <xf numFmtId="3" fontId="28" fillId="0" borderId="14" xfId="0" applyNumberFormat="1" applyFont="1" applyBorder="1" applyAlignment="1">
      <alignment horizontal="center" shrinkToFit="1"/>
    </xf>
    <xf numFmtId="0" fontId="28" fillId="0" borderId="14" xfId="0" applyFont="1" applyBorder="1" applyAlignment="1">
      <alignment horizontal="left"/>
    </xf>
    <xf numFmtId="0" fontId="58" fillId="0" borderId="14" xfId="0" applyFont="1" applyBorder="1" applyAlignment="1">
      <alignment/>
    </xf>
    <xf numFmtId="43" fontId="28" fillId="0" borderId="14" xfId="95" applyFont="1" applyBorder="1" applyAlignment="1">
      <alignment horizontal="center"/>
    </xf>
    <xf numFmtId="43" fontId="28" fillId="0" borderId="14" xfId="95" applyFont="1" applyBorder="1" applyAlignment="1">
      <alignment horizontal="center" shrinkToFit="1"/>
    </xf>
    <xf numFmtId="43" fontId="28" fillId="0" borderId="0" xfId="95" applyFont="1" applyAlignment="1">
      <alignment horizontal="center"/>
    </xf>
    <xf numFmtId="178" fontId="28" fillId="0" borderId="14" xfId="95" applyNumberFormat="1" applyFont="1" applyBorder="1" applyAlignment="1">
      <alignment horizontal="center"/>
    </xf>
    <xf numFmtId="178" fontId="28" fillId="0" borderId="0" xfId="95" applyNumberFormat="1" applyFont="1" applyAlignment="1">
      <alignment horizontal="center"/>
    </xf>
    <xf numFmtId="0" fontId="58" fillId="0" borderId="14" xfId="0" applyFont="1" applyBorder="1" applyAlignment="1">
      <alignment/>
    </xf>
    <xf numFmtId="0" fontId="28" fillId="0" borderId="27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9" fillId="0" borderId="36" xfId="104" applyFont="1" applyBorder="1" applyAlignment="1">
      <alignment horizontal="center"/>
      <protection/>
    </xf>
    <xf numFmtId="0" fontId="29" fillId="0" borderId="0" xfId="104" applyFont="1" applyAlignment="1">
      <alignment horizontal="center"/>
      <protection/>
    </xf>
    <xf numFmtId="0" fontId="29" fillId="0" borderId="34" xfId="104" applyFont="1" applyBorder="1" applyAlignment="1">
      <alignment horizontal="center"/>
      <protection/>
    </xf>
    <xf numFmtId="0" fontId="29" fillId="0" borderId="35" xfId="104" applyFont="1" applyBorder="1" applyAlignment="1">
      <alignment horizontal="center"/>
      <protection/>
    </xf>
    <xf numFmtId="0" fontId="29" fillId="0" borderId="27" xfId="104" applyFont="1" applyBorder="1" applyAlignment="1">
      <alignment horizontal="center"/>
      <protection/>
    </xf>
    <xf numFmtId="0" fontId="28" fillId="0" borderId="27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9" fillId="0" borderId="10" xfId="104" applyFont="1" applyBorder="1" applyAlignment="1">
      <alignment horizontal="center"/>
      <protection/>
    </xf>
    <xf numFmtId="0" fontId="29" fillId="0" borderId="0" xfId="104" applyFont="1" applyBorder="1" applyAlignment="1">
      <alignment horizontal="center"/>
      <protection/>
    </xf>
    <xf numFmtId="0" fontId="29" fillId="0" borderId="0" xfId="0" applyFont="1" applyBorder="1" applyAlignment="1">
      <alignment horizont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27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shrinkToFit="1"/>
    </xf>
    <xf numFmtId="0" fontId="28" fillId="0" borderId="14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29" fillId="0" borderId="27" xfId="0" applyFont="1" applyBorder="1" applyAlignment="1">
      <alignment horizontal="center" shrinkToFit="1"/>
    </xf>
    <xf numFmtId="0" fontId="29" fillId="0" borderId="13" xfId="0" applyFont="1" applyBorder="1" applyAlignment="1">
      <alignment horizontal="center" shrinkToFit="1"/>
    </xf>
    <xf numFmtId="0" fontId="29" fillId="0" borderId="27" xfId="0" applyFont="1" applyFill="1" applyBorder="1" applyAlignment="1">
      <alignment horizontal="center" shrinkToFit="1"/>
    </xf>
    <xf numFmtId="0" fontId="29" fillId="0" borderId="38" xfId="0" applyFont="1" applyFill="1" applyBorder="1" applyAlignment="1">
      <alignment horizontal="center" shrinkToFit="1"/>
    </xf>
    <xf numFmtId="0" fontId="29" fillId="0" borderId="13" xfId="0" applyFont="1" applyFill="1" applyBorder="1" applyAlignment="1">
      <alignment horizontal="center" shrinkToFit="1"/>
    </xf>
    <xf numFmtId="0" fontId="29" fillId="0" borderId="27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115" applyFont="1" applyFill="1" applyAlignment="1">
      <alignment horizontal="left" vertical="top" wrapText="1" shrinkToFit="1"/>
      <protection/>
    </xf>
    <xf numFmtId="0" fontId="29" fillId="0" borderId="0" xfId="0" applyFont="1" applyAlignment="1">
      <alignment horizontal="left" shrinkToFit="1"/>
    </xf>
    <xf numFmtId="0" fontId="29" fillId="0" borderId="28" xfId="0" applyFont="1" applyBorder="1" applyAlignment="1">
      <alignment horizontal="left" shrinkToFit="1"/>
    </xf>
    <xf numFmtId="0" fontId="29" fillId="0" borderId="0" xfId="0" applyFont="1" applyAlignment="1">
      <alignment horizontal="center" shrinkToFit="1"/>
    </xf>
    <xf numFmtId="0" fontId="29" fillId="0" borderId="13" xfId="104" applyFont="1" applyBorder="1" applyAlignment="1">
      <alignment horizontal="center"/>
      <protection/>
    </xf>
    <xf numFmtId="0" fontId="52" fillId="0" borderId="14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30" fillId="0" borderId="22" xfId="0" applyFont="1" applyBorder="1" applyAlignment="1">
      <alignment horizontal="center" shrinkToFit="1"/>
    </xf>
    <xf numFmtId="0" fontId="30" fillId="0" borderId="0" xfId="0" applyFont="1" applyAlignment="1">
      <alignment horizontal="center"/>
    </xf>
    <xf numFmtId="0" fontId="29" fillId="0" borderId="29" xfId="118" applyFont="1" applyBorder="1" applyAlignment="1">
      <alignment horizontal="left"/>
      <protection/>
    </xf>
    <xf numFmtId="0" fontId="29" fillId="0" borderId="39" xfId="118" applyFont="1" applyBorder="1" applyAlignment="1">
      <alignment horizontal="left"/>
      <protection/>
    </xf>
    <xf numFmtId="0" fontId="30" fillId="0" borderId="22" xfId="118" applyFont="1" applyBorder="1" applyAlignment="1">
      <alignment horizontal="left" wrapText="1"/>
      <protection/>
    </xf>
    <xf numFmtId="0" fontId="28" fillId="0" borderId="40" xfId="0" applyFont="1" applyBorder="1" applyAlignment="1">
      <alignment vertical="top" wrapText="1" shrinkToFit="1"/>
    </xf>
    <xf numFmtId="0" fontId="28" fillId="0" borderId="41" xfId="0" applyFont="1" applyBorder="1" applyAlignment="1">
      <alignment vertical="top" wrapText="1" shrinkToFit="1"/>
    </xf>
    <xf numFmtId="0" fontId="28" fillId="0" borderId="42" xfId="0" applyFont="1" applyBorder="1" applyAlignment="1">
      <alignment vertical="top" wrapText="1" shrinkToFit="1"/>
    </xf>
    <xf numFmtId="0" fontId="28" fillId="0" borderId="0" xfId="0" applyFont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 wrapText="1" shrinkToFit="1"/>
    </xf>
    <xf numFmtId="0" fontId="30" fillId="0" borderId="24" xfId="73" applyFont="1" applyBorder="1" applyAlignment="1">
      <alignment horizontal="center" vertical="top" wrapText="1" shrinkToFit="1"/>
      <protection/>
    </xf>
    <xf numFmtId="0" fontId="30" fillId="0" borderId="23" xfId="73" applyFont="1" applyBorder="1" applyAlignment="1">
      <alignment horizontal="center" vertical="top" wrapText="1" shrinkToFit="1"/>
      <protection/>
    </xf>
    <xf numFmtId="0" fontId="30" fillId="0" borderId="19" xfId="73" applyFont="1" applyBorder="1" applyAlignment="1">
      <alignment horizontal="center" vertical="top" wrapText="1" shrinkToFit="1"/>
      <protection/>
    </xf>
    <xf numFmtId="0" fontId="30" fillId="0" borderId="0" xfId="73" applyFont="1" applyAlignment="1">
      <alignment horizontal="center"/>
      <protection/>
    </xf>
    <xf numFmtId="0" fontId="30" fillId="0" borderId="28" xfId="73" applyFont="1" applyBorder="1" applyAlignment="1">
      <alignment horizontal="left" shrinkToFit="1"/>
      <protection/>
    </xf>
    <xf numFmtId="0" fontId="30" fillId="0" borderId="27" xfId="73" applyFont="1" applyBorder="1" applyAlignment="1">
      <alignment horizontal="center"/>
      <protection/>
    </xf>
    <xf numFmtId="0" fontId="30" fillId="0" borderId="13" xfId="73" applyFont="1" applyBorder="1" applyAlignment="1">
      <alignment horizontal="center"/>
      <protection/>
    </xf>
    <xf numFmtId="0" fontId="28" fillId="0" borderId="0" xfId="79" applyFont="1" applyAlignment="1">
      <alignment horizontal="center"/>
      <protection/>
    </xf>
    <xf numFmtId="0" fontId="28" fillId="0" borderId="28" xfId="79" applyFont="1" applyBorder="1" applyAlignment="1">
      <alignment horizontal="left" shrinkToFit="1"/>
      <protection/>
    </xf>
    <xf numFmtId="0" fontId="28" fillId="0" borderId="27" xfId="79" applyFont="1" applyBorder="1" applyAlignment="1">
      <alignment horizontal="center"/>
      <protection/>
    </xf>
    <xf numFmtId="0" fontId="28" fillId="0" borderId="13" xfId="79" applyFont="1" applyBorder="1" applyAlignment="1">
      <alignment horizontal="center"/>
      <protection/>
    </xf>
    <xf numFmtId="0" fontId="30" fillId="0" borderId="0" xfId="79" applyFont="1" applyAlignment="1">
      <alignment horizontal="center"/>
      <protection/>
    </xf>
    <xf numFmtId="0" fontId="30" fillId="0" borderId="0" xfId="79" applyFont="1" applyBorder="1" applyAlignment="1">
      <alignment horizontal="left" shrinkToFit="1"/>
      <protection/>
    </xf>
    <xf numFmtId="0" fontId="28" fillId="0" borderId="12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1" fillId="0" borderId="27" xfId="112" applyFont="1" applyBorder="1" applyAlignment="1">
      <alignment horizontal="center"/>
      <protection/>
    </xf>
    <xf numFmtId="0" fontId="31" fillId="0" borderId="13" xfId="112" applyFont="1" applyBorder="1" applyAlignment="1">
      <alignment horizontal="center"/>
      <protection/>
    </xf>
    <xf numFmtId="0" fontId="65" fillId="0" borderId="0" xfId="112" applyFont="1" applyAlignment="1">
      <alignment horizontal="center"/>
      <protection/>
    </xf>
    <xf numFmtId="0" fontId="30" fillId="0" borderId="44" xfId="112" applyFont="1" applyBorder="1" applyAlignment="1">
      <alignment horizontal="center" wrapText="1"/>
      <protection/>
    </xf>
    <xf numFmtId="0" fontId="30" fillId="0" borderId="45" xfId="112" applyFont="1" applyBorder="1" applyAlignment="1">
      <alignment horizontal="center" wrapText="1"/>
      <protection/>
    </xf>
    <xf numFmtId="0" fontId="30" fillId="0" borderId="30" xfId="112" applyFont="1" applyBorder="1" applyAlignment="1">
      <alignment horizontal="center" wrapText="1"/>
      <protection/>
    </xf>
    <xf numFmtId="0" fontId="30" fillId="0" borderId="46" xfId="112" applyFont="1" applyBorder="1" applyAlignment="1">
      <alignment horizontal="center" wrapText="1"/>
      <protection/>
    </xf>
    <xf numFmtId="0" fontId="28" fillId="0" borderId="27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0" xfId="108" applyFont="1" applyAlignment="1">
      <alignment horizontal="center"/>
      <protection/>
    </xf>
    <xf numFmtId="0" fontId="29" fillId="0" borderId="27" xfId="108" applyFont="1" applyBorder="1" applyAlignment="1">
      <alignment horizontal="center" vertical="center"/>
      <protection/>
    </xf>
    <xf numFmtId="0" fontId="29" fillId="0" borderId="13" xfId="108" applyFont="1" applyBorder="1" applyAlignment="1">
      <alignment horizontal="center" vertical="center"/>
      <protection/>
    </xf>
    <xf numFmtId="0" fontId="29" fillId="0" borderId="13" xfId="108" applyFont="1" applyBorder="1" applyAlignment="1">
      <alignment horizontal="center"/>
      <protection/>
    </xf>
    <xf numFmtId="0" fontId="29" fillId="0" borderId="14" xfId="108" applyFont="1" applyBorder="1" applyAlignment="1">
      <alignment horizontal="center"/>
      <protection/>
    </xf>
    <xf numFmtId="0" fontId="29" fillId="0" borderId="14" xfId="108" applyFont="1" applyBorder="1" applyAlignment="1">
      <alignment horizontal="center" vertical="center"/>
      <protection/>
    </xf>
    <xf numFmtId="0" fontId="30" fillId="0" borderId="14" xfId="123" applyFont="1" applyBorder="1" applyAlignment="1">
      <alignment horizontal="center"/>
      <protection/>
    </xf>
    <xf numFmtId="0" fontId="30" fillId="0" borderId="28" xfId="123" applyFont="1" applyBorder="1" applyAlignment="1">
      <alignment horizontal="center"/>
      <protection/>
    </xf>
    <xf numFmtId="0" fontId="34" fillId="0" borderId="27" xfId="123" applyFont="1" applyBorder="1" applyAlignment="1">
      <alignment horizontal="center" vertical="top"/>
      <protection/>
    </xf>
    <xf numFmtId="0" fontId="34" fillId="0" borderId="38" xfId="123" applyFont="1" applyBorder="1" applyAlignment="1">
      <alignment horizontal="center" vertical="top"/>
      <protection/>
    </xf>
    <xf numFmtId="0" fontId="34" fillId="0" borderId="13" xfId="123" applyFont="1" applyBorder="1" applyAlignment="1">
      <alignment horizontal="center" vertical="top"/>
      <protection/>
    </xf>
    <xf numFmtId="0" fontId="28" fillId="0" borderId="0" xfId="109" applyFont="1" applyAlignment="1">
      <alignment horizontal="center"/>
      <protection/>
    </xf>
    <xf numFmtId="0" fontId="28" fillId="0" borderId="27" xfId="109" applyFont="1" applyBorder="1" applyAlignment="1">
      <alignment horizontal="center"/>
      <protection/>
    </xf>
    <xf numFmtId="0" fontId="28" fillId="0" borderId="13" xfId="109" applyFont="1" applyBorder="1" applyAlignment="1">
      <alignment horizontal="center"/>
      <protection/>
    </xf>
    <xf numFmtId="0" fontId="53" fillId="0" borderId="29" xfId="123" applyFont="1" applyBorder="1" applyAlignment="1">
      <alignment horizontal="center" shrinkToFit="1"/>
      <protection/>
    </xf>
    <xf numFmtId="0" fontId="53" fillId="0" borderId="39" xfId="123" applyFont="1" applyBorder="1" applyAlignment="1">
      <alignment horizontal="center" shrinkToFit="1"/>
      <protection/>
    </xf>
    <xf numFmtId="0" fontId="35" fillId="0" borderId="0" xfId="109" applyFont="1" applyAlignment="1">
      <alignment horizontal="center"/>
      <protection/>
    </xf>
    <xf numFmtId="0" fontId="31" fillId="0" borderId="32" xfId="114" applyFont="1" applyBorder="1" applyAlignment="1">
      <alignment horizontal="center" shrinkToFit="1"/>
      <protection/>
    </xf>
    <xf numFmtId="0" fontId="31" fillId="0" borderId="28" xfId="114" applyFont="1" applyBorder="1" applyAlignment="1">
      <alignment horizontal="center" shrinkToFit="1"/>
      <protection/>
    </xf>
    <xf numFmtId="0" fontId="28" fillId="0" borderId="28" xfId="123" applyFont="1" applyBorder="1" applyAlignment="1">
      <alignment horizontal="center" wrapText="1" shrinkToFit="1"/>
      <protection/>
    </xf>
    <xf numFmtId="0" fontId="37" fillId="0" borderId="31" xfId="80" applyFont="1" applyBorder="1" applyAlignment="1">
      <alignment horizontal="center"/>
      <protection/>
    </xf>
    <xf numFmtId="0" fontId="37" fillId="0" borderId="37" xfId="80" applyFont="1" applyBorder="1" applyAlignment="1">
      <alignment horizontal="center"/>
      <protection/>
    </xf>
    <xf numFmtId="0" fontId="37" fillId="0" borderId="43" xfId="80" applyFont="1" applyBorder="1" applyAlignment="1">
      <alignment horizontal="center"/>
      <protection/>
    </xf>
    <xf numFmtId="0" fontId="32" fillId="0" borderId="21" xfId="114" applyFont="1" applyBorder="1" applyAlignment="1">
      <alignment horizontal="center" shrinkToFit="1"/>
      <protection/>
    </xf>
    <xf numFmtId="0" fontId="35" fillId="0" borderId="27" xfId="109" applyFont="1" applyBorder="1" applyAlignment="1">
      <alignment horizontal="center"/>
      <protection/>
    </xf>
    <xf numFmtId="0" fontId="35" fillId="0" borderId="13" xfId="109" applyFont="1" applyBorder="1" applyAlignment="1">
      <alignment horizontal="center"/>
      <protection/>
    </xf>
    <xf numFmtId="0" fontId="31" fillId="0" borderId="0" xfId="114" applyFont="1" applyBorder="1" applyAlignment="1">
      <alignment horizontal="center" shrinkToFit="1"/>
      <protection/>
    </xf>
    <xf numFmtId="0" fontId="35" fillId="0" borderId="0" xfId="80" applyFont="1" applyAlignment="1">
      <alignment horizontal="center"/>
      <protection/>
    </xf>
    <xf numFmtId="0" fontId="35" fillId="0" borderId="27" xfId="80" applyFont="1" applyBorder="1" applyAlignment="1">
      <alignment horizontal="center"/>
      <protection/>
    </xf>
    <xf numFmtId="0" fontId="35" fillId="0" borderId="13" xfId="80" applyFont="1" applyBorder="1" applyAlignment="1">
      <alignment horizontal="center"/>
      <protection/>
    </xf>
    <xf numFmtId="0" fontId="37" fillId="0" borderId="0" xfId="110" applyFont="1" applyAlignment="1">
      <alignment horizontal="center"/>
      <protection/>
    </xf>
    <xf numFmtId="0" fontId="28" fillId="0" borderId="0" xfId="110" applyFont="1" applyAlignment="1">
      <alignment horizontal="center"/>
      <protection/>
    </xf>
    <xf numFmtId="0" fontId="35" fillId="0" borderId="27" xfId="110" applyFont="1" applyBorder="1" applyAlignment="1">
      <alignment horizontal="center"/>
      <protection/>
    </xf>
    <xf numFmtId="0" fontId="35" fillId="0" borderId="13" xfId="110" applyFont="1" applyBorder="1" applyAlignment="1">
      <alignment horizontal="center"/>
      <protection/>
    </xf>
    <xf numFmtId="0" fontId="34" fillId="0" borderId="31" xfId="123" applyFont="1" applyBorder="1" applyAlignment="1">
      <alignment horizontal="center"/>
      <protection/>
    </xf>
    <xf numFmtId="0" fontId="34" fillId="0" borderId="37" xfId="123" applyFont="1" applyBorder="1" applyAlignment="1">
      <alignment horizontal="center"/>
      <protection/>
    </xf>
    <xf numFmtId="0" fontId="34" fillId="0" borderId="43" xfId="123" applyFont="1" applyBorder="1" applyAlignment="1">
      <alignment horizontal="center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link 2" xfId="69"/>
    <cellStyle name="Input" xfId="70"/>
    <cellStyle name="Linked Cell" xfId="71"/>
    <cellStyle name="Neutral" xfId="72"/>
    <cellStyle name="Normal 2" xfId="73"/>
    <cellStyle name="Normal 2 2" xfId="74"/>
    <cellStyle name="Normal 2 4" xfId="75"/>
    <cellStyle name="Normal 2_แผนแก้ไขปัญหา2555" xfId="76"/>
    <cellStyle name="Normal 3" xfId="77"/>
    <cellStyle name="Normal 3_ย.1แก้ไขต.." xfId="78"/>
    <cellStyle name="Normal 4" xfId="79"/>
    <cellStyle name="Normal 4_ส่งคืนแผน.." xfId="80"/>
    <cellStyle name="Normal 5 2" xfId="81"/>
    <cellStyle name="Normal 7" xfId="82"/>
    <cellStyle name="Normal 7_แผนปฏิบัต.." xfId="83"/>
    <cellStyle name="Normal 8" xfId="84"/>
    <cellStyle name="Normal 8_แผนปฏิบัต.." xfId="85"/>
    <cellStyle name="Note" xfId="86"/>
    <cellStyle name="Output" xfId="87"/>
    <cellStyle name="Percent 2" xfId="88"/>
    <cellStyle name="Title" xfId="89"/>
    <cellStyle name="Total" xfId="90"/>
    <cellStyle name="Warning Text" xfId="91"/>
    <cellStyle name="การคำนวณ" xfId="92"/>
    <cellStyle name="ข้อความเตือน" xfId="93"/>
    <cellStyle name="ข้อความอธิบาย" xfId="94"/>
    <cellStyle name="Comma" xfId="95"/>
    <cellStyle name="Comma [0]" xfId="96"/>
    <cellStyle name="เครื่องหมายจุลภาค 2" xfId="97"/>
    <cellStyle name="Currency" xfId="98"/>
    <cellStyle name="Currency [0]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กติ 2" xfId="104"/>
    <cellStyle name="ปกติ 3" xfId="105"/>
    <cellStyle name="ปกติ 6" xfId="106"/>
    <cellStyle name="ปกติ_7แผนยุทธ3ok" xfId="107"/>
    <cellStyle name="ปกติ_Sheet1" xfId="108"/>
    <cellStyle name="ปกติ_Xl0000009" xfId="109"/>
    <cellStyle name="ปกติ_Xl0000017" xfId="110"/>
    <cellStyle name="ปกติ_แผนคปสอ.แม่เมาะปี55" xfId="111"/>
    <cellStyle name="ปกติ_แผนงานฝ่ายทันตกรรมปี 55" xfId="112"/>
    <cellStyle name="ปกติ_แผนปฏิบัต(1).." xfId="113"/>
    <cellStyle name="ปกติ_แผนปฏิบัติการแบ่งตามงานล่าสุดสุด" xfId="114"/>
    <cellStyle name="ปกติ_แผนปฏิบัติการย.1" xfId="115"/>
    <cellStyle name="ปกติ_ยุทธศาสตร์ที่ 1.1" xfId="116"/>
    <cellStyle name="ปกติ_ยุทธศาสตร์ที่ 1.1_1" xfId="117"/>
    <cellStyle name="ปกติ_ยุทธศาสตร์ที่ 3" xfId="118"/>
    <cellStyle name="ปกติ_ยุทธศาสตร์ที่ 3.2" xfId="119"/>
    <cellStyle name="ปกติ_ยุทธศาสตร์ที่ 3.3" xfId="120"/>
    <cellStyle name="ปกติ_ยุทธศาสตร์ที่ 3.4" xfId="121"/>
    <cellStyle name="ปกติ_ยุทธศาสตร์ที่3.6 2" xfId="122"/>
    <cellStyle name="ปกติ_ส่งคืนแผน.." xfId="123"/>
    <cellStyle name="ป้อนค่า" xfId="124"/>
    <cellStyle name="ปานกลาง" xfId="125"/>
    <cellStyle name="Percent" xfId="126"/>
    <cellStyle name="เปอร์เซ็นต์ 2" xfId="127"/>
    <cellStyle name="ผลรวม" xfId="128"/>
    <cellStyle name="แย่" xfId="129"/>
    <cellStyle name="ส่วนที่ถูกเน้น1" xfId="130"/>
    <cellStyle name="ส่วนที่ถูกเน้น2" xfId="131"/>
    <cellStyle name="ส่วนที่ถูกเน้น3" xfId="132"/>
    <cellStyle name="ส่วนที่ถูกเน้น4" xfId="133"/>
    <cellStyle name="ส่วนที่ถูกเน้น5" xfId="134"/>
    <cellStyle name="ส่วนที่ถูกเน้น6" xfId="135"/>
    <cellStyle name="แสดงผล" xfId="136"/>
    <cellStyle name="หมายเหตุ" xfId="137"/>
    <cellStyle name="หัวเรื่อง 1" xfId="138"/>
    <cellStyle name="หัวเรื่อง 2" xfId="139"/>
    <cellStyle name="หัวเรื่อง 3" xfId="140"/>
    <cellStyle name="หัวเรื่อง 4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mail.live.com/?rru=compose%3faction%3dcompose%26to%3dsomkidwangthong%40yahoo.com&amp;ru=http%3a%2f%2fprofile.live.com%2fcid-2a7f19024eb6c716%2fdetails%2f%3fcontactId%3d50d783b0-d870-41b1-bc77-fc8208f8da07%26ru%3dhttp%253A%252F%252Fbl162w.blu162.mail.live.com%252Fmail%252FContactMainLight.aspx%253FPage%253D2%2526ContactsSortBy%253DFileAs%2526n%253D557299021" TargetMode="External" /><Relationship Id="rId2" Type="http://schemas.openxmlformats.org/officeDocument/2006/relationships/hyperlink" Target="mailto:Khuan150507@hotmail.com" TargetMode="External" /><Relationship Id="rId3" Type="http://schemas.openxmlformats.org/officeDocument/2006/relationships/hyperlink" Target="mailto:Pathsuwan_r@yahoo.com" TargetMode="External" /><Relationship Id="rId4" Type="http://schemas.openxmlformats.org/officeDocument/2006/relationships/hyperlink" Target="mailto:Tprasit47@hotmail.com" TargetMode="External" /><Relationship Id="rId5" Type="http://schemas.openxmlformats.org/officeDocument/2006/relationships/comments" Target="../comments15.xml" /><Relationship Id="rId6" Type="http://schemas.openxmlformats.org/officeDocument/2006/relationships/vmlDrawing" Target="../drawings/vmlDrawing8.vml" /><Relationship Id="rId7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1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9"/>
  <sheetViews>
    <sheetView zoomScalePageLayoutView="0" workbookViewId="0" topLeftCell="B1">
      <selection activeCell="C13" sqref="C13"/>
    </sheetView>
  </sheetViews>
  <sheetFormatPr defaultColWidth="9.00390625" defaultRowHeight="14.25"/>
  <cols>
    <col min="1" max="1" width="26.50390625" style="170" customWidth="1"/>
    <col min="2" max="2" width="7.50390625" style="170" customWidth="1"/>
    <col min="3" max="6" width="52.00390625" style="170" customWidth="1"/>
    <col min="7" max="7" width="10.875" style="170" bestFit="1" customWidth="1"/>
    <col min="8" max="8" width="10.375" style="170" customWidth="1"/>
    <col min="9" max="9" width="13.00390625" style="170" customWidth="1"/>
    <col min="10" max="10" width="10.125" style="170" customWidth="1"/>
    <col min="11" max="11" width="9.25390625" style="494" bestFit="1" customWidth="1"/>
    <col min="12" max="12" width="9.125" style="170" bestFit="1" customWidth="1"/>
    <col min="13" max="13" width="10.875" style="170" bestFit="1" customWidth="1"/>
    <col min="14" max="16384" width="9.00390625" style="170" customWidth="1"/>
  </cols>
  <sheetData>
    <row r="1" spans="1:11" ht="21.75">
      <c r="A1" s="1063" t="s">
        <v>1302</v>
      </c>
      <c r="B1" s="1063"/>
      <c r="C1" s="1063"/>
      <c r="D1" s="1063"/>
      <c r="E1" s="1063"/>
      <c r="F1" s="1063"/>
      <c r="G1" s="1063"/>
      <c r="H1" s="1063"/>
      <c r="I1" s="1063"/>
      <c r="J1" s="1063"/>
      <c r="K1" s="1063"/>
    </row>
    <row r="2" spans="1:11" ht="21.75">
      <c r="A2" s="171" t="s">
        <v>1546</v>
      </c>
      <c r="B2" s="171" t="s">
        <v>2847</v>
      </c>
      <c r="C2" s="171" t="s">
        <v>717</v>
      </c>
      <c r="D2" s="171" t="s">
        <v>1313</v>
      </c>
      <c r="E2" s="171"/>
      <c r="F2" s="171"/>
      <c r="G2" s="1062" t="s">
        <v>519</v>
      </c>
      <c r="H2" s="1062"/>
      <c r="I2" s="1062"/>
      <c r="J2" s="1062"/>
      <c r="K2" s="1026" t="s">
        <v>520</v>
      </c>
    </row>
    <row r="3" spans="1:11" ht="21.75">
      <c r="A3" s="173"/>
      <c r="B3" s="173"/>
      <c r="C3" s="173"/>
      <c r="D3" s="173"/>
      <c r="E3" s="173"/>
      <c r="F3" s="173"/>
      <c r="G3" s="174" t="s">
        <v>2252</v>
      </c>
      <c r="H3" s="174" t="s">
        <v>2137</v>
      </c>
      <c r="I3" s="174" t="s">
        <v>1899</v>
      </c>
      <c r="J3" s="174" t="s">
        <v>1953</v>
      </c>
      <c r="K3" s="1031"/>
    </row>
    <row r="4" spans="1:11" ht="21.75">
      <c r="A4" s="373" t="s">
        <v>2145</v>
      </c>
      <c r="B4" s="174"/>
      <c r="C4" s="174"/>
      <c r="D4" s="174"/>
      <c r="E4" s="174"/>
      <c r="F4" s="174"/>
      <c r="G4" s="330"/>
      <c r="H4" s="330"/>
      <c r="I4" s="330"/>
      <c r="J4" s="330"/>
      <c r="K4" s="373"/>
    </row>
    <row r="5" spans="1:11" ht="21.75">
      <c r="A5" s="373" t="s">
        <v>1547</v>
      </c>
      <c r="B5" s="654" t="str">
        <f>'ย1เป้า1.1'!B9</f>
        <v>130101</v>
      </c>
      <c r="C5" s="654" t="str">
        <f>'ย1เป้า1.1'!C9</f>
        <v>โครงการพัฒนาคุณภาพ รพ.ตามมาตรฐาน HA</v>
      </c>
      <c r="D5" s="654" t="s">
        <v>1314</v>
      </c>
      <c r="E5" s="654"/>
      <c r="F5" s="654"/>
      <c r="G5" s="655">
        <f>'ย1เป้า1.1'!G82</f>
        <v>164600</v>
      </c>
      <c r="H5" s="655"/>
      <c r="I5" s="330"/>
      <c r="J5" s="330"/>
      <c r="K5" s="373" t="s">
        <v>191</v>
      </c>
    </row>
    <row r="6" spans="1:11" ht="21.75">
      <c r="A6" s="373" t="s">
        <v>1547</v>
      </c>
      <c r="B6" s="654" t="str">
        <f>'ย1เป้า1.1'!B83</f>
        <v>130102</v>
      </c>
      <c r="C6" s="654" t="str">
        <f>'ย1เป้า1.1'!C83</f>
        <v>โครงการพัฒนาคุณภาพการพยาบาลตามมาตรฐานสภาการพยาบาล</v>
      </c>
      <c r="D6" s="654"/>
      <c r="E6" s="654"/>
      <c r="F6" s="654"/>
      <c r="G6" s="174">
        <f>'ย1เป้า1.1'!G124</f>
        <v>14400</v>
      </c>
      <c r="H6" s="174"/>
      <c r="I6" s="330"/>
      <c r="J6" s="330"/>
      <c r="K6" s="373" t="s">
        <v>1810</v>
      </c>
    </row>
    <row r="7" spans="1:11" ht="21.75">
      <c r="A7" s="373" t="s">
        <v>1547</v>
      </c>
      <c r="B7" s="654" t="str">
        <f>'ย1เป้า1.1'!B125</f>
        <v>130103</v>
      </c>
      <c r="C7" s="654" t="str">
        <f>'ย1เป้า1.1'!C125</f>
        <v>โครงการพัฒนาสายใยรักอำเภอเมืองปาน</v>
      </c>
      <c r="D7" s="654"/>
      <c r="E7" s="654"/>
      <c r="F7" s="654"/>
      <c r="G7" s="174">
        <f>'ย1เป้า1.1'!G156</f>
        <v>19400</v>
      </c>
      <c r="H7" s="174"/>
      <c r="I7" s="330"/>
      <c r="J7" s="330"/>
      <c r="K7" s="373" t="s">
        <v>578</v>
      </c>
    </row>
    <row r="8" spans="1:11" ht="21.75">
      <c r="A8" s="373" t="s">
        <v>1547</v>
      </c>
      <c r="B8" s="654" t="str">
        <f>'ย1เป้า1.1'!B157</f>
        <v>130104</v>
      </c>
      <c r="C8" s="654" t="str">
        <f>'ย1เป้า1.1'!C157</f>
        <v>โครงการพัฒนามาตรฐานสุขศึกษาอำเภอเมืองปาน</v>
      </c>
      <c r="D8" s="654"/>
      <c r="E8" s="654"/>
      <c r="F8" s="654"/>
      <c r="G8" s="174">
        <f>'ย1เป้า1.1'!G167</f>
        <v>7200</v>
      </c>
      <c r="H8" s="174"/>
      <c r="I8" s="330"/>
      <c r="J8" s="330"/>
      <c r="K8" s="373" t="s">
        <v>2431</v>
      </c>
    </row>
    <row r="9" spans="1:11" ht="21.75">
      <c r="A9" s="373" t="s">
        <v>1547</v>
      </c>
      <c r="B9" s="654" t="str">
        <f>'ย1เป้า1.1'!B168</f>
        <v>130105</v>
      </c>
      <c r="C9" s="654" t="str">
        <f>'ย1เป้า1.1'!C168</f>
        <v>โครงการ: พัฒนา SRRT อำเภอเมืองปานให้ผ่านมาตรฐาน</v>
      </c>
      <c r="D9" s="654"/>
      <c r="E9" s="654"/>
      <c r="F9" s="654"/>
      <c r="G9" s="174">
        <f>'ย1เป้า1.1'!G213</f>
        <v>10600</v>
      </c>
      <c r="H9" s="174"/>
      <c r="I9" s="330"/>
      <c r="J9" s="330"/>
      <c r="K9" s="373" t="s">
        <v>542</v>
      </c>
    </row>
    <row r="10" spans="1:11" ht="21.75">
      <c r="A10" s="373" t="s">
        <v>1547</v>
      </c>
      <c r="B10" s="654" t="str">
        <f>'ย1เป้า1.1'!B214</f>
        <v>130106</v>
      </c>
      <c r="C10" s="654" t="str">
        <f>'ย1เป้า1.1'!C214</f>
        <v>โครงการพัฒนามาตรฐานการให้บริการแพทย์แผนไทย</v>
      </c>
      <c r="D10" s="654"/>
      <c r="E10" s="654"/>
      <c r="F10" s="654"/>
      <c r="G10" s="656">
        <f>'ย1เป้า1.1'!G243</f>
        <v>46000</v>
      </c>
      <c r="H10" s="656"/>
      <c r="I10" s="657">
        <f>'ย1เป้า1.1'!G236</f>
        <v>26000</v>
      </c>
      <c r="J10" s="657"/>
      <c r="K10" s="373" t="s">
        <v>1886</v>
      </c>
    </row>
    <row r="11" spans="1:11" ht="21.75">
      <c r="A11" s="373" t="s">
        <v>1547</v>
      </c>
      <c r="B11" s="654" t="str">
        <f>'ย1เป้า1.1'!B245</f>
        <v>130107</v>
      </c>
      <c r="C11" s="654" t="str">
        <f>'ย1เป้า1.1'!C245</f>
        <v>โครงการพัฒนามาตรฐานการบำบัดรักษายาเสพติด</v>
      </c>
      <c r="D11" s="654"/>
      <c r="E11" s="654"/>
      <c r="F11" s="654"/>
      <c r="G11" s="655">
        <f>'ย1เป้า1.1'!G249</f>
        <v>25000</v>
      </c>
      <c r="H11" s="655"/>
      <c r="I11" s="330"/>
      <c r="J11" s="330"/>
      <c r="K11" s="373" t="s">
        <v>1548</v>
      </c>
    </row>
    <row r="12" spans="1:11" ht="43.5">
      <c r="A12" s="373" t="s">
        <v>1547</v>
      </c>
      <c r="B12" s="658" t="str">
        <f>'ย1เป้า1.1'!B250&amp;'ย1เป้า1.1'!B251</f>
        <v>130108</v>
      </c>
      <c r="C12" s="658" t="str">
        <f>'ย1เป้า1.1'!C250&amp;'ย1เป้า1.1'!C251</f>
        <v>โครงการพัฒนาคุณภาพมาตรฐานห้องปฏิบัติการเพื่อการธำรงรักษาระดับคุณภาพและพัฒนาคุณภาพอย่างต่อเนื่อง</v>
      </c>
      <c r="D12" s="658"/>
      <c r="E12" s="658"/>
      <c r="F12" s="658"/>
      <c r="G12" s="659">
        <f>'ย1เป้า1.1'!G258</f>
        <v>823800</v>
      </c>
      <c r="H12" s="659"/>
      <c r="I12" s="330"/>
      <c r="J12" s="330"/>
      <c r="K12" s="373" t="s">
        <v>1549</v>
      </c>
    </row>
    <row r="13" spans="1:11" ht="21.75">
      <c r="A13" s="373" t="s">
        <v>1547</v>
      </c>
      <c r="B13" s="654" t="str">
        <f>'ย1เป้า1.1'!B259</f>
        <v>130109</v>
      </c>
      <c r="C13" s="654" t="str">
        <f>'ย1เป้า1.1'!C259</f>
        <v>โครงการพัฒนาคุณภาพมาตรฐานบริการทันตกรรม คปสอ.เมืองปาน</v>
      </c>
      <c r="D13" s="654"/>
      <c r="E13" s="654"/>
      <c r="F13" s="654"/>
      <c r="G13" s="174"/>
      <c r="H13" s="174"/>
      <c r="I13" s="660">
        <f>'ย1เป้า1.1'!G283</f>
        <v>221254</v>
      </c>
      <c r="J13" s="660"/>
      <c r="K13" s="373" t="s">
        <v>1550</v>
      </c>
    </row>
    <row r="14" spans="1:11" ht="21.75">
      <c r="A14" s="373" t="s">
        <v>1551</v>
      </c>
      <c r="B14" s="654" t="str">
        <f>'ย1เป้า1.1'!B284</f>
        <v>130110</v>
      </c>
      <c r="C14" s="654" t="str">
        <f>'ย1เป้า1.1'!C284</f>
        <v>โครงการพัฒนามาตรฐานPCA รพ.สต.อำเภอเมืองปาน ขั้น 2</v>
      </c>
      <c r="D14" s="654" t="s">
        <v>1315</v>
      </c>
      <c r="E14" s="654"/>
      <c r="F14" s="654"/>
      <c r="G14" s="174">
        <f>'ย1เป้า1.1'!G304</f>
        <v>28000</v>
      </c>
      <c r="H14" s="174"/>
      <c r="I14" s="330"/>
      <c r="J14" s="330"/>
      <c r="K14" s="373" t="s">
        <v>576</v>
      </c>
    </row>
    <row r="15" spans="1:11" ht="43.5">
      <c r="A15" s="373" t="s">
        <v>1551</v>
      </c>
      <c r="B15" s="654" t="str">
        <f>'ย1เป้า1.2'!B12</f>
        <v>130111</v>
      </c>
      <c r="C15" s="654" t="str">
        <f>'ย1เป้า1.2'!C12</f>
        <v>โครงการ พัฒนาระบบการรับรู้ความต้องการและสนองตอบความต้องการของผู้ให้และผู้รับบริการทุกระดับ</v>
      </c>
      <c r="D15" s="654"/>
      <c r="E15" s="654"/>
      <c r="F15" s="654"/>
      <c r="G15" s="330">
        <f>'ย1เป้า1.2'!G64</f>
        <v>62700</v>
      </c>
      <c r="H15" s="330"/>
      <c r="I15" s="330"/>
      <c r="J15" s="330"/>
      <c r="K15" s="373" t="s">
        <v>1552</v>
      </c>
    </row>
    <row r="16" spans="1:11" ht="21.75">
      <c r="A16" s="373" t="s">
        <v>2146</v>
      </c>
      <c r="B16" s="330"/>
      <c r="C16" s="654"/>
      <c r="D16" s="654"/>
      <c r="E16" s="654"/>
      <c r="F16" s="654"/>
      <c r="G16" s="330"/>
      <c r="H16" s="330"/>
      <c r="I16" s="330"/>
      <c r="J16" s="330"/>
      <c r="K16" s="373"/>
    </row>
    <row r="17" spans="1:11" ht="21.75">
      <c r="A17" s="373" t="s">
        <v>2132</v>
      </c>
      <c r="B17" s="330"/>
      <c r="C17" s="654"/>
      <c r="D17" s="654"/>
      <c r="E17" s="654"/>
      <c r="F17" s="654"/>
      <c r="G17" s="330"/>
      <c r="H17" s="330"/>
      <c r="I17" s="330"/>
      <c r="J17" s="330"/>
      <c r="K17" s="373"/>
    </row>
    <row r="18" spans="1:11" ht="21.75">
      <c r="A18" s="373" t="s">
        <v>2132</v>
      </c>
      <c r="B18" s="667" t="str">
        <f>'ย2เป้า2.1'!B19</f>
        <v>130212</v>
      </c>
      <c r="C18" s="671" t="str">
        <f>'ย2เป้า2.1'!C19</f>
        <v>โครงการอำเภอเมืองปานเข้มแข็ง</v>
      </c>
      <c r="D18" s="671"/>
      <c r="E18" s="671"/>
      <c r="F18" s="671"/>
      <c r="G18" s="330"/>
      <c r="H18" s="660">
        <f>'ย2เป้า2.1'!G19</f>
        <v>44000</v>
      </c>
      <c r="I18" s="330"/>
      <c r="J18" s="330"/>
      <c r="K18" s="373" t="s">
        <v>542</v>
      </c>
    </row>
    <row r="19" spans="1:11" ht="21.75">
      <c r="A19" s="373" t="s">
        <v>2132</v>
      </c>
      <c r="B19" s="667" t="str">
        <f>'ย2เป้า2.1'!B53</f>
        <v>130213</v>
      </c>
      <c r="C19" s="671" t="str">
        <f>'ย2เป้า2.1'!C53</f>
        <v>โครงการป้องกันควบคุมโรคอาหารเป็นพิษ อำเภอเมืองปาน</v>
      </c>
      <c r="D19" s="671"/>
      <c r="E19" s="671"/>
      <c r="F19" s="671"/>
      <c r="G19" s="660">
        <f>'ย2เป้า2.1'!G53</f>
        <v>0</v>
      </c>
      <c r="H19" s="330"/>
      <c r="I19" s="330"/>
      <c r="J19" s="330"/>
      <c r="K19" s="373" t="s">
        <v>2849</v>
      </c>
    </row>
    <row r="20" spans="1:11" ht="21.75">
      <c r="A20" s="373" t="s">
        <v>2132</v>
      </c>
      <c r="B20" s="667" t="str">
        <f>'ย2เป้า2.1'!B85</f>
        <v>130214</v>
      </c>
      <c r="C20" s="671" t="str">
        <f>'ย2เป้า2.1'!C85</f>
        <v>โครงการป้องกันควบคุมโรคเบาหวาน ความดันโลหิตสูงและหลอดเลือดสมอง</v>
      </c>
      <c r="D20" s="671"/>
      <c r="E20" s="671"/>
      <c r="F20" s="671"/>
      <c r="G20" s="660">
        <f>'ย2เป้า2.1'!G85</f>
        <v>29120</v>
      </c>
      <c r="H20" s="330"/>
      <c r="I20" s="330"/>
      <c r="J20" s="330"/>
      <c r="K20" s="373" t="s">
        <v>1803</v>
      </c>
    </row>
    <row r="21" spans="1:11" ht="21.75">
      <c r="A21" s="373" t="s">
        <v>2132</v>
      </c>
      <c r="B21" s="667" t="str">
        <f>'ย2เป้า2.1'!B135</f>
        <v>130215</v>
      </c>
      <c r="C21" s="671" t="str">
        <f>'ย2เป้า2.1'!C135</f>
        <v>โครงการป้องกันควบคุมโรคมะเร็ง</v>
      </c>
      <c r="D21" s="671"/>
      <c r="E21" s="671"/>
      <c r="F21" s="671"/>
      <c r="G21" s="660">
        <f>'ย2เป้า2.1'!G135</f>
        <v>0</v>
      </c>
      <c r="H21" s="330"/>
      <c r="I21" s="330"/>
      <c r="J21" s="330"/>
      <c r="K21" s="373" t="s">
        <v>578</v>
      </c>
    </row>
    <row r="22" spans="1:11" ht="21.75">
      <c r="A22" s="373" t="s">
        <v>2132</v>
      </c>
      <c r="B22" s="667" t="str">
        <f>'ย2เป้า2.1'!B149</f>
        <v>130216</v>
      </c>
      <c r="C22" s="671" t="str">
        <f>'ย2เป้า2.1'!C149</f>
        <v>โครงการป้องกันควบคุมวัณโรค</v>
      </c>
      <c r="D22" s="671"/>
      <c r="E22" s="671"/>
      <c r="F22" s="671"/>
      <c r="G22" s="660">
        <f>'ย2เป้า2.1'!G149</f>
        <v>0</v>
      </c>
      <c r="H22" s="330"/>
      <c r="I22" s="330"/>
      <c r="J22" s="330"/>
      <c r="K22" s="373" t="s">
        <v>1849</v>
      </c>
    </row>
    <row r="23" spans="1:11" ht="21.75">
      <c r="A23" s="373" t="s">
        <v>2132</v>
      </c>
      <c r="B23" s="667" t="str">
        <f>'ย2เป้า2.1'!B172</f>
        <v>130217</v>
      </c>
      <c r="C23" s="671" t="str">
        <f>'ย2เป้า2.1'!C172</f>
        <v>โครงการเตรียมความพร้อมรับภาวะฉุกเฉินทางสาธารณสุข </v>
      </c>
      <c r="D23" s="671"/>
      <c r="E23" s="671"/>
      <c r="F23" s="671"/>
      <c r="G23" s="330"/>
      <c r="H23" s="660">
        <f>'ย2เป้า2.1'!G172</f>
        <v>15000</v>
      </c>
      <c r="I23" s="330"/>
      <c r="J23" s="330"/>
      <c r="K23" s="373" t="s">
        <v>1810</v>
      </c>
    </row>
    <row r="24" spans="1:11" ht="21.75">
      <c r="A24" s="373" t="s">
        <v>2132</v>
      </c>
      <c r="B24" s="667" t="str">
        <f>'ย2เป้า2.1'!B190</f>
        <v>130218</v>
      </c>
      <c r="C24" s="671" t="str">
        <f>'ย2เป้า2.1'!C190</f>
        <v>โครงการเฝ้าระวังและพัฒนาเครือข่ายสุขภาพจิต</v>
      </c>
      <c r="D24" s="671"/>
      <c r="E24" s="671"/>
      <c r="F24" s="671"/>
      <c r="G24" s="660">
        <f>'ย2เป้า2.1'!G190</f>
        <v>0</v>
      </c>
      <c r="H24" s="330"/>
      <c r="I24" s="330"/>
      <c r="J24" s="330"/>
      <c r="K24" s="373" t="s">
        <v>1716</v>
      </c>
    </row>
    <row r="25" spans="1:11" ht="21.75">
      <c r="A25" s="373" t="s">
        <v>2133</v>
      </c>
      <c r="B25" s="330" t="str">
        <f>'ย2เป้า2.2'!B22&amp;'ย2เป้า2.2'!B23</f>
        <v>130219</v>
      </c>
      <c r="C25" s="1033" t="str">
        <f>'ย2เป้า2.2'!C22&amp;'ย2เป้า2.2'!C23</f>
        <v>โครงการปรับเปลี่ยนพฤติกรรมสุขภาพ ลดเสี่ยง ลดโรคอำเภอเมืองปาน ปีงบประมาณ 2555(บูรณาการกับเป้า 2.1)</v>
      </c>
      <c r="D25" s="1033"/>
      <c r="E25" s="1033"/>
      <c r="F25" s="1033"/>
      <c r="G25" s="330"/>
      <c r="H25" s="660">
        <f>'ย2เป้า2.2'!G22</f>
        <v>203200</v>
      </c>
      <c r="I25" s="330"/>
      <c r="J25" s="330"/>
      <c r="K25" s="373" t="s">
        <v>1991</v>
      </c>
    </row>
    <row r="26" spans="1:12" ht="43.5">
      <c r="A26" s="373" t="s">
        <v>2134</v>
      </c>
      <c r="B26" s="667" t="str">
        <f>'ย2เป้า2.4'!B10&amp;'ย2เป้า2.4'!B11</f>
        <v>130223</v>
      </c>
      <c r="C26" s="671" t="str">
        <f>'ย2เป้า2.4'!C10&amp;'ย2เป้า2.4'!C11</f>
        <v>โครงการพัฒนาคุณภาพของแผนสุขภาพตำบลการพัฒนาคุณภาพของแผนสุขภาพตำบล(บูรณาการ2.1 / 2.2/2.3)</v>
      </c>
      <c r="D26" s="671"/>
      <c r="E26" s="671"/>
      <c r="F26" s="671"/>
      <c r="G26" s="330"/>
      <c r="H26" s="660">
        <f>'ย2เป้า2.4'!G49</f>
        <v>10000</v>
      </c>
      <c r="I26" s="330"/>
      <c r="J26" s="330"/>
      <c r="K26" s="373" t="s">
        <v>542</v>
      </c>
      <c r="L26" s="666"/>
    </row>
    <row r="27" spans="1:11" ht="21.75">
      <c r="A27" s="373" t="s">
        <v>2135</v>
      </c>
      <c r="B27" s="654" t="str">
        <f>'ย2เป้า2.3'!B12&amp;'ย2เป้า2.3'!C13</f>
        <v>130220         </v>
      </c>
      <c r="C27" s="672" t="str">
        <f>'ย2เป้า2.3'!C12&amp;'ย2เป้า2.3'!D13</f>
        <v>   โครงการอาหารและผลิตภัณฑ์สุขภาพปลอดภัยโดยเครือข่ายเมืองปาน</v>
      </c>
      <c r="D27" s="672"/>
      <c r="E27" s="672"/>
      <c r="F27" s="672"/>
      <c r="G27" s="330">
        <f>'ย2เป้า2.3'!H160</f>
        <v>35000</v>
      </c>
      <c r="H27" s="330"/>
      <c r="I27" s="330"/>
      <c r="J27" s="330"/>
      <c r="K27" s="373" t="s">
        <v>2615</v>
      </c>
    </row>
    <row r="28" spans="1:11" ht="43.5">
      <c r="A28" s="373" t="s">
        <v>2135</v>
      </c>
      <c r="B28" s="654" t="str">
        <f>'ย2เป้า2.3'!B161&amp;'ย2เป้า2.3'!B162</f>
        <v>130221</v>
      </c>
      <c r="C28" s="672" t="str">
        <f>'ย2เป้า2.3'!C161&amp;'ย2เป้า2.3'!C162</f>
        <v> โครงการโรงพยาบาลอาหารปลอดภัยและโภชนาการอำเภอเมืองปาน   จังหวัดลำปาง</v>
      </c>
      <c r="D28" s="672"/>
      <c r="E28" s="672"/>
      <c r="F28" s="672"/>
      <c r="G28" s="660">
        <f>'ย2เป้า2.3'!H161</f>
        <v>4000</v>
      </c>
      <c r="H28" s="660"/>
      <c r="I28" s="330"/>
      <c r="J28" s="330"/>
      <c r="K28" s="373" t="s">
        <v>2615</v>
      </c>
    </row>
    <row r="29" spans="1:11" ht="21.75">
      <c r="A29" s="373" t="s">
        <v>2135</v>
      </c>
      <c r="B29" s="654" t="str">
        <f>'ย2เป้า2.3'!B272&amp;'ย2เป้า2.3'!B273</f>
        <v>130222</v>
      </c>
      <c r="C29" s="672" t="str">
        <f>'ย2เป้า2.3'!C272&amp;'ย2เป้า2.3'!C273</f>
        <v>3.โครงการร้านชำปลอดยาอันตรายโดยเครือข่ายชุมชนทุ่งข่วง</v>
      </c>
      <c r="D29" s="672"/>
      <c r="E29" s="672"/>
      <c r="F29" s="672"/>
      <c r="G29" s="1040" t="s">
        <v>1304</v>
      </c>
      <c r="H29" s="1040"/>
      <c r="I29" s="1040"/>
      <c r="J29" s="660">
        <f>'ย2เป้า2.3'!H275</f>
        <v>0</v>
      </c>
      <c r="K29" s="373" t="s">
        <v>2615</v>
      </c>
    </row>
    <row r="30" spans="1:11" ht="21.75">
      <c r="A30" s="373" t="s">
        <v>2138</v>
      </c>
      <c r="B30" s="654"/>
      <c r="C30" s="672"/>
      <c r="D30" s="672"/>
      <c r="E30" s="672"/>
      <c r="F30" s="672"/>
      <c r="G30" s="330"/>
      <c r="H30" s="330"/>
      <c r="I30" s="330"/>
      <c r="J30" s="660"/>
      <c r="K30" s="373"/>
    </row>
    <row r="31" spans="1:11" ht="70.5" customHeight="1">
      <c r="A31" s="760" t="s">
        <v>2139</v>
      </c>
      <c r="B31" s="760">
        <f>'ย3.1'!B11:C11</f>
        <v>130324</v>
      </c>
      <c r="C31" s="671" t="str">
        <f>'ย3.1'!C11:D11</f>
        <v>โครงการพัฒนาบริหารจัดการแผนปฏิบัติการสาธารณสุขอำเภอเมืองปานปี2555</v>
      </c>
      <c r="D31" s="671"/>
      <c r="E31" s="671"/>
      <c r="F31" s="671"/>
      <c r="G31" s="754">
        <f>'ย3.1'!G68</f>
        <v>70000</v>
      </c>
      <c r="H31" s="754"/>
      <c r="I31" s="754"/>
      <c r="J31" s="754"/>
      <c r="K31" s="773" t="s">
        <v>560</v>
      </c>
    </row>
    <row r="32" spans="1:11" ht="63.75" customHeight="1">
      <c r="A32" s="760" t="s">
        <v>2140</v>
      </c>
      <c r="B32" s="760">
        <f>'ย3.2'!B10</f>
        <v>130325</v>
      </c>
      <c r="C32" s="671" t="str">
        <f>'ย3.2'!C10</f>
        <v>โครงการพัฒนาระบบควบคุมภายใน  อำเภอเมืองปาน</v>
      </c>
      <c r="D32" s="671"/>
      <c r="E32" s="671"/>
      <c r="F32" s="671"/>
      <c r="G32" s="754">
        <f>'ย3.2'!G24</f>
        <v>4000</v>
      </c>
      <c r="H32" s="754"/>
      <c r="I32" s="754"/>
      <c r="J32" s="754"/>
      <c r="K32" s="773" t="s">
        <v>442</v>
      </c>
    </row>
    <row r="33" spans="1:11" ht="21.75">
      <c r="A33" s="373"/>
      <c r="B33" s="654">
        <f>'ย3.2'!B27</f>
        <v>130326</v>
      </c>
      <c r="C33" s="672" t="str">
        <f>'ย3.2'!C27</f>
        <v>โครงการพัฒนาบริหารความเสี่ยงตามหลักธรรมาภิบาลอำเภอเมืองปาน</v>
      </c>
      <c r="D33" s="672"/>
      <c r="E33" s="672"/>
      <c r="F33" s="672"/>
      <c r="G33" s="330">
        <f>'ย3.2'!G43</f>
        <v>4000</v>
      </c>
      <c r="H33" s="330"/>
      <c r="I33" s="330"/>
      <c r="J33" s="330"/>
      <c r="K33" s="373" t="s">
        <v>576</v>
      </c>
    </row>
    <row r="34" spans="1:11" ht="21.75">
      <c r="A34" s="373" t="s">
        <v>2141</v>
      </c>
      <c r="B34" s="654">
        <f>'ย3.3'!B12</f>
        <v>130327</v>
      </c>
      <c r="C34" s="672" t="str">
        <f>'ย3.3'!C12</f>
        <v>โครงการพัฒนาบุคลากรสาธารณสุขอำเภอเมืองปาน</v>
      </c>
      <c r="D34" s="672"/>
      <c r="E34" s="672"/>
      <c r="F34" s="672"/>
      <c r="G34" s="330">
        <f>'ย3.3'!G59</f>
        <v>96000</v>
      </c>
      <c r="H34" s="330"/>
      <c r="I34" s="330"/>
      <c r="J34" s="330"/>
      <c r="K34" s="373" t="str">
        <f>'ย3.3'!I13</f>
        <v>ประนอม,ประจักษ์</v>
      </c>
    </row>
    <row r="35" spans="1:11" ht="21.75">
      <c r="A35" s="373" t="s">
        <v>2142</v>
      </c>
      <c r="B35" s="654">
        <f>'ย3.4'!B10</f>
        <v>130328</v>
      </c>
      <c r="C35" s="672" t="str">
        <f>'ย3.4'!C10</f>
        <v>โครงการพัฒนาระบบสารสนเทศสาธารณสุขเพื่อการจัดการอำเภอเมืองปาน</v>
      </c>
      <c r="D35" s="672"/>
      <c r="E35" s="672"/>
      <c r="F35" s="672"/>
      <c r="G35" s="330">
        <f>'ย3.4'!G59</f>
        <v>8000</v>
      </c>
      <c r="H35" s="330"/>
      <c r="I35" s="330"/>
      <c r="J35" s="330"/>
      <c r="K35" s="373" t="s">
        <v>579</v>
      </c>
    </row>
    <row r="36" spans="1:11" ht="21.75">
      <c r="A36" s="373" t="s">
        <v>2143</v>
      </c>
      <c r="B36" s="654">
        <f>'ย3.5'!B10</f>
        <v>130329</v>
      </c>
      <c r="C36" s="672" t="str">
        <f>'ย3.5'!C10</f>
        <v>โครงการพัฒนาศักยภาพทีมจัดการความรู้(KM) อ.เมืองปาน</v>
      </c>
      <c r="D36" s="672"/>
      <c r="E36" s="672"/>
      <c r="F36" s="672"/>
      <c r="G36" s="330"/>
      <c r="H36" s="330"/>
      <c r="I36" s="330"/>
      <c r="J36" s="330"/>
      <c r="K36" s="373" t="s">
        <v>560</v>
      </c>
    </row>
    <row r="37" spans="1:11" ht="21.75">
      <c r="A37" s="373" t="s">
        <v>2143</v>
      </c>
      <c r="B37" s="654" t="str">
        <f>'ย3.5'!B22&amp;'ย3.5'!B23</f>
        <v>130330</v>
      </c>
      <c r="C37" s="672" t="str">
        <f>'ย3.5'!C22&amp;'ย3.5'!C23</f>
        <v>โครงการคลินิกให้คำปรึกษางานวิจัย เวทีนำเสนองานวิจัย และคัดเลือกผลงานเด่น</v>
      </c>
      <c r="D37" s="672"/>
      <c r="E37" s="672"/>
      <c r="F37" s="672"/>
      <c r="G37" s="330">
        <f>'ย3.5'!G31</f>
        <v>44500</v>
      </c>
      <c r="H37" s="330"/>
      <c r="I37" s="330"/>
      <c r="J37" s="330"/>
      <c r="K37" s="373" t="s">
        <v>560</v>
      </c>
    </row>
    <row r="38" spans="1:11" ht="21.75">
      <c r="A38" s="373" t="s">
        <v>2144</v>
      </c>
      <c r="B38" s="654">
        <f>'ย3.6'!B12</f>
        <v>130331</v>
      </c>
      <c r="C38" s="672" t="str">
        <f>'ย3.6'!C12</f>
        <v>โครงการพัฒนาระบบบริหารการเงิน การคลัง อำเภอเมืองปาน</v>
      </c>
      <c r="D38" s="672"/>
      <c r="E38" s="672"/>
      <c r="F38" s="672"/>
      <c r="G38" s="330">
        <f>'ย3.6'!G68</f>
        <v>15600</v>
      </c>
      <c r="H38" s="330"/>
      <c r="I38" s="330"/>
      <c r="J38" s="330"/>
      <c r="K38" s="373" t="s">
        <v>442</v>
      </c>
    </row>
    <row r="39" ht="21.75">
      <c r="A39" s="1027"/>
    </row>
    <row r="40" spans="1:12" ht="21.75">
      <c r="A40" s="1028" t="s">
        <v>1546</v>
      </c>
      <c r="B40" s="661"/>
      <c r="C40" s="661" t="s">
        <v>717</v>
      </c>
      <c r="D40" s="661"/>
      <c r="E40" s="661"/>
      <c r="F40" s="661"/>
      <c r="G40" s="174" t="s">
        <v>519</v>
      </c>
      <c r="H40" s="174"/>
      <c r="I40" s="174"/>
      <c r="J40" s="174"/>
      <c r="K40" s="174"/>
      <c r="L40" s="174"/>
    </row>
    <row r="41" spans="1:13" ht="43.5">
      <c r="A41" s="1029"/>
      <c r="B41" s="662"/>
      <c r="C41" s="662"/>
      <c r="D41" s="662"/>
      <c r="E41" s="662"/>
      <c r="F41" s="662"/>
      <c r="G41" s="174" t="s">
        <v>2252</v>
      </c>
      <c r="H41" s="174" t="s">
        <v>2137</v>
      </c>
      <c r="I41" s="174" t="s">
        <v>669</v>
      </c>
      <c r="J41" s="663" t="s">
        <v>1899</v>
      </c>
      <c r="K41" s="174" t="s">
        <v>1953</v>
      </c>
      <c r="L41" s="174" t="s">
        <v>539</v>
      </c>
      <c r="M41" s="375" t="s">
        <v>2147</v>
      </c>
    </row>
    <row r="42" spans="1:13" ht="21.75">
      <c r="A42" s="1030" t="str">
        <f>A4</f>
        <v>1.การจัดระบบบริการสุขภาพที่มีคุณภาพ</v>
      </c>
      <c r="B42" s="670"/>
      <c r="C42" s="174">
        <v>11</v>
      </c>
      <c r="D42" s="174"/>
      <c r="E42" s="174"/>
      <c r="F42" s="174"/>
      <c r="G42" s="655">
        <f>SUM(G5:G15)</f>
        <v>1201700</v>
      </c>
      <c r="H42" s="655">
        <f>SUM(H5:H15)</f>
        <v>0</v>
      </c>
      <c r="I42" s="655"/>
      <c r="J42" s="655">
        <f>SUM(I5:I15)</f>
        <v>247254</v>
      </c>
      <c r="K42" s="655">
        <f>SUM(J5:J15)</f>
        <v>0</v>
      </c>
      <c r="L42" s="655"/>
      <c r="M42" s="1032">
        <f>SUM(G42:K42)</f>
        <v>1448954</v>
      </c>
    </row>
    <row r="43" spans="1:13" ht="21.75">
      <c r="A43" s="1030" t="str">
        <f>A16</f>
        <v>2 การส่งเสริมสุขภาพ ป้องกันโรค และคุ้มครองผู้บริโภคการมีส่วนร่วมของภาคีเครือข่าย</v>
      </c>
      <c r="B43" s="670"/>
      <c r="C43" s="174">
        <v>12</v>
      </c>
      <c r="D43" s="174"/>
      <c r="E43" s="174"/>
      <c r="F43" s="174"/>
      <c r="G43" s="655">
        <f>SUM(G18:G29)</f>
        <v>68120</v>
      </c>
      <c r="H43" s="655">
        <f>SUM(H18:H29)</f>
        <v>272200</v>
      </c>
      <c r="I43" s="655"/>
      <c r="J43" s="655">
        <f>SUM(I18:I29)</f>
        <v>0</v>
      </c>
      <c r="K43" s="655">
        <f>SUM(J18:J29)</f>
        <v>0</v>
      </c>
      <c r="L43" s="655"/>
      <c r="M43" s="1032">
        <f>SUM(G43:K43)</f>
        <v>340320</v>
      </c>
    </row>
    <row r="44" spans="1:13" ht="21.75">
      <c r="A44" s="1030" t="str">
        <f>A30</f>
        <v>3 การบริหารจัดการด้านสุขภาพ แบบมุ่งเน้นผลสัมฤทธิ์</v>
      </c>
      <c r="B44" s="670"/>
      <c r="C44" s="174">
        <v>8</v>
      </c>
      <c r="D44" s="174"/>
      <c r="E44" s="174"/>
      <c r="F44" s="174"/>
      <c r="G44" s="174">
        <f>SUM(G32:G38)</f>
        <v>172100</v>
      </c>
      <c r="H44" s="174">
        <f>SUM(H32:H38)</f>
        <v>0</v>
      </c>
      <c r="I44" s="174"/>
      <c r="J44" s="174">
        <f>SUM(I32:I38)</f>
        <v>0</v>
      </c>
      <c r="K44" s="174">
        <f>SUM(J32:J38)</f>
        <v>0</v>
      </c>
      <c r="L44" s="174"/>
      <c r="M44" s="1032">
        <f>SUM(G44:K44)</f>
        <v>172100</v>
      </c>
    </row>
    <row r="45" spans="1:13" ht="21.75">
      <c r="A45" s="664"/>
      <c r="B45" s="665"/>
      <c r="C45" s="330"/>
      <c r="D45" s="330"/>
      <c r="E45" s="330"/>
      <c r="F45" s="330"/>
      <c r="G45" s="174"/>
      <c r="H45" s="174"/>
      <c r="I45" s="174"/>
      <c r="J45" s="174"/>
      <c r="K45" s="174"/>
      <c r="L45" s="174"/>
      <c r="M45" s="375"/>
    </row>
    <row r="46" spans="1:13" ht="21.75">
      <c r="A46" s="664"/>
      <c r="B46" s="665" t="s">
        <v>2147</v>
      </c>
      <c r="C46" s="1038">
        <f>SUM(C42:C45)</f>
        <v>31</v>
      </c>
      <c r="D46" s="1038"/>
      <c r="E46" s="1038"/>
      <c r="F46" s="1038"/>
      <c r="G46" s="1035">
        <f>SUM(G42:G44)</f>
        <v>1441920</v>
      </c>
      <c r="H46" s="1035">
        <f>SUM(H42:H44)</f>
        <v>272200</v>
      </c>
      <c r="I46" s="1035"/>
      <c r="J46" s="1035">
        <f>SUM(J42:J44)</f>
        <v>247254</v>
      </c>
      <c r="K46" s="1035">
        <f>SUM(K42:K44)</f>
        <v>0</v>
      </c>
      <c r="L46" s="1035"/>
      <c r="M46" s="1036">
        <f>SUM(G46:K46)</f>
        <v>1961374</v>
      </c>
    </row>
    <row r="47" spans="1:13" ht="21.75">
      <c r="A47" s="664" t="s">
        <v>1310</v>
      </c>
      <c r="B47" s="665"/>
      <c r="C47" s="1038">
        <v>10</v>
      </c>
      <c r="D47" s="1038"/>
      <c r="E47" s="1038"/>
      <c r="F47" s="1038"/>
      <c r="G47" s="1035">
        <f>รวมแก้ไขปัญหา!E14</f>
        <v>30000</v>
      </c>
      <c r="H47" s="1035"/>
      <c r="I47" s="1035">
        <f>รวมแก้ไขปัญหา!G14</f>
        <v>3760</v>
      </c>
      <c r="J47" s="1035">
        <f>รวมแก้ไขปัญหา!F14</f>
        <v>160800</v>
      </c>
      <c r="K47" s="1036"/>
      <c r="L47" s="1035">
        <f>รวมแก้ไขปัญหา!H14</f>
        <v>4800</v>
      </c>
      <c r="M47" s="1036">
        <f>SUM(G47:K47)</f>
        <v>194560</v>
      </c>
    </row>
    <row r="48" spans="1:13" ht="21.75">
      <c r="A48" s="664" t="s">
        <v>1311</v>
      </c>
      <c r="B48" s="665"/>
      <c r="C48" s="1038">
        <v>23</v>
      </c>
      <c r="D48" s="1038"/>
      <c r="E48" s="1038"/>
      <c r="F48" s="1038"/>
      <c r="G48" s="1035">
        <f>รวมประจำ!E31</f>
        <v>593600</v>
      </c>
      <c r="H48" s="1035"/>
      <c r="I48" s="1035">
        <f>รวมประจำ!H31</f>
        <v>53660</v>
      </c>
      <c r="J48" s="1035">
        <f>รวมประจำ!F31+รวมประจำ!G31</f>
        <v>106100</v>
      </c>
      <c r="K48" s="1035"/>
      <c r="L48" s="1035"/>
      <c r="M48" s="1036">
        <f>SUM(G48:K48)</f>
        <v>753360</v>
      </c>
    </row>
    <row r="49" spans="1:13" ht="21.75">
      <c r="A49" s="170" t="s">
        <v>1312</v>
      </c>
      <c r="C49" s="1039">
        <f aca="true" t="shared" si="0" ref="C49:M49">SUM(C46:C48)</f>
        <v>64</v>
      </c>
      <c r="D49" s="1039"/>
      <c r="E49" s="1039"/>
      <c r="F49" s="1039"/>
      <c r="G49" s="1037">
        <f t="shared" si="0"/>
        <v>2065520</v>
      </c>
      <c r="H49" s="1037">
        <f t="shared" si="0"/>
        <v>272200</v>
      </c>
      <c r="I49" s="1037">
        <f t="shared" si="0"/>
        <v>57420</v>
      </c>
      <c r="J49" s="1037">
        <f t="shared" si="0"/>
        <v>514154</v>
      </c>
      <c r="K49" s="1037">
        <f t="shared" si="0"/>
        <v>0</v>
      </c>
      <c r="L49" s="1037">
        <f t="shared" si="0"/>
        <v>4800</v>
      </c>
      <c r="M49" s="1037">
        <f t="shared" si="0"/>
        <v>2909294</v>
      </c>
    </row>
  </sheetData>
  <sheetProtection/>
  <mergeCells count="2">
    <mergeCell ref="G2:J2"/>
    <mergeCell ref="A1:K1"/>
  </mergeCells>
  <printOptions/>
  <pageMargins left="0.35433070866141736" right="0.1968503937007874" top="0.74" bottom="0.56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4">
      <selection activeCell="E30" sqref="E30:E32"/>
    </sheetView>
  </sheetViews>
  <sheetFormatPr defaultColWidth="9.00390625" defaultRowHeight="14.25"/>
  <cols>
    <col min="1" max="1" width="5.75390625" style="170" customWidth="1"/>
    <col min="2" max="2" width="6.25390625" style="170" customWidth="1"/>
    <col min="3" max="3" width="51.25390625" style="170" customWidth="1"/>
    <col min="4" max="4" width="13.625" style="170" customWidth="1"/>
    <col min="5" max="5" width="19.375" style="494" customWidth="1"/>
    <col min="6" max="6" width="12.00390625" style="880" customWidth="1"/>
    <col min="7" max="7" width="8.375" style="170" customWidth="1"/>
    <col min="8" max="8" width="5.25390625" style="494" customWidth="1"/>
    <col min="9" max="9" width="8.00390625" style="494" customWidth="1"/>
    <col min="10" max="16384" width="9.00390625" style="170" customWidth="1"/>
  </cols>
  <sheetData>
    <row r="1" spans="1:9" ht="21.75">
      <c r="A1" s="1090" t="s">
        <v>2238</v>
      </c>
      <c r="B1" s="1090"/>
      <c r="C1" s="1090"/>
      <c r="D1" s="1090"/>
      <c r="E1" s="1090"/>
      <c r="F1" s="1090"/>
      <c r="G1" s="1090"/>
      <c r="H1" s="1090"/>
      <c r="I1" s="1090"/>
    </row>
    <row r="2" spans="1:9" ht="21.75">
      <c r="A2" s="1090" t="s">
        <v>2239</v>
      </c>
      <c r="B2" s="1090"/>
      <c r="C2" s="1090"/>
      <c r="D2" s="1090"/>
      <c r="E2" s="1090"/>
      <c r="F2" s="1090"/>
      <c r="G2" s="1090"/>
      <c r="H2" s="1090"/>
      <c r="I2" s="1090"/>
    </row>
    <row r="3" ht="21.75">
      <c r="A3" s="170" t="s">
        <v>2240</v>
      </c>
    </row>
    <row r="4" ht="21.75">
      <c r="A4" s="170" t="s">
        <v>1494</v>
      </c>
    </row>
    <row r="5" ht="21.75">
      <c r="A5" s="170" t="s">
        <v>1495</v>
      </c>
    </row>
    <row r="6" ht="21.75">
      <c r="A6" s="170" t="s">
        <v>1496</v>
      </c>
    </row>
    <row r="7" ht="21.75">
      <c r="A7" s="170" t="s">
        <v>1497</v>
      </c>
    </row>
    <row r="8" spans="1:9" s="372" customFormat="1" ht="21.75">
      <c r="A8" s="478" t="s">
        <v>518</v>
      </c>
      <c r="B8" s="478" t="s">
        <v>712</v>
      </c>
      <c r="C8" s="478" t="s">
        <v>713</v>
      </c>
      <c r="D8" s="478" t="s">
        <v>714</v>
      </c>
      <c r="E8" s="877" t="s">
        <v>715</v>
      </c>
      <c r="F8" s="877" t="s">
        <v>716</v>
      </c>
      <c r="G8" s="1091" t="s">
        <v>519</v>
      </c>
      <c r="H8" s="1092"/>
      <c r="I8" s="877" t="s">
        <v>520</v>
      </c>
    </row>
    <row r="9" spans="1:9" s="372" customFormat="1" ht="21.75">
      <c r="A9" s="479"/>
      <c r="B9" s="480" t="s">
        <v>717</v>
      </c>
      <c r="C9" s="479"/>
      <c r="D9" s="479"/>
      <c r="E9" s="881" t="s">
        <v>718</v>
      </c>
      <c r="F9" s="881" t="s">
        <v>719</v>
      </c>
      <c r="G9" s="879" t="s">
        <v>521</v>
      </c>
      <c r="H9" s="879" t="s">
        <v>720</v>
      </c>
      <c r="I9" s="878"/>
    </row>
    <row r="10" spans="1:9" ht="19.5" customHeight="1">
      <c r="A10" s="481">
        <v>25</v>
      </c>
      <c r="B10" s="481">
        <v>130325</v>
      </c>
      <c r="C10" s="495" t="s">
        <v>1498</v>
      </c>
      <c r="D10" s="482"/>
      <c r="E10" s="482"/>
      <c r="F10" s="882"/>
      <c r="G10" s="481"/>
      <c r="H10" s="482"/>
      <c r="I10" s="482"/>
    </row>
    <row r="11" spans="1:9" ht="19.5" customHeight="1">
      <c r="A11" s="333"/>
      <c r="B11" s="333"/>
      <c r="C11" s="496" t="s">
        <v>1499</v>
      </c>
      <c r="D11" s="333"/>
      <c r="E11" s="483"/>
      <c r="F11" s="503">
        <v>239144</v>
      </c>
      <c r="G11" s="333"/>
      <c r="H11" s="483"/>
      <c r="I11" s="483" t="s">
        <v>1500</v>
      </c>
    </row>
    <row r="12" spans="1:9" ht="19.5" customHeight="1">
      <c r="A12" s="333"/>
      <c r="B12" s="333"/>
      <c r="C12" s="496" t="s">
        <v>1501</v>
      </c>
      <c r="D12" s="483" t="s">
        <v>2259</v>
      </c>
      <c r="E12" s="483"/>
      <c r="F12" s="503" t="s">
        <v>1502</v>
      </c>
      <c r="G12" s="333"/>
      <c r="H12" s="483"/>
      <c r="I12" s="483" t="s">
        <v>1503</v>
      </c>
    </row>
    <row r="13" spans="1:9" ht="19.5" customHeight="1">
      <c r="A13" s="333"/>
      <c r="B13" s="333"/>
      <c r="C13" s="497" t="s">
        <v>1504</v>
      </c>
      <c r="D13" s="483" t="s">
        <v>2718</v>
      </c>
      <c r="E13" s="498" t="s">
        <v>2720</v>
      </c>
      <c r="F13" s="883">
        <v>20113</v>
      </c>
      <c r="G13" s="333">
        <f>20*100</f>
        <v>2000</v>
      </c>
      <c r="H13" s="483" t="s">
        <v>2252</v>
      </c>
      <c r="I13" s="483"/>
    </row>
    <row r="14" spans="1:9" ht="19.5" customHeight="1">
      <c r="A14" s="333"/>
      <c r="B14" s="333"/>
      <c r="C14" s="497"/>
      <c r="D14" s="483" t="s">
        <v>2719</v>
      </c>
      <c r="E14" s="498" t="s">
        <v>2721</v>
      </c>
      <c r="F14" s="883"/>
      <c r="G14" s="333"/>
      <c r="H14" s="483"/>
      <c r="I14" s="483"/>
    </row>
    <row r="15" spans="1:9" ht="19.5" customHeight="1">
      <c r="A15" s="333"/>
      <c r="B15" s="333"/>
      <c r="C15" s="498" t="s">
        <v>1505</v>
      </c>
      <c r="D15" s="483" t="s">
        <v>1506</v>
      </c>
      <c r="E15" s="483"/>
      <c r="F15" s="883">
        <v>239283</v>
      </c>
      <c r="G15" s="333">
        <f>10*100</f>
        <v>1000</v>
      </c>
      <c r="H15" s="483" t="s">
        <v>2252</v>
      </c>
      <c r="I15" s="483"/>
    </row>
    <row r="16" spans="1:9" ht="19.5" customHeight="1">
      <c r="A16" s="333"/>
      <c r="B16" s="333"/>
      <c r="C16" s="498" t="s">
        <v>1507</v>
      </c>
      <c r="D16" s="483" t="s">
        <v>1506</v>
      </c>
      <c r="E16" s="483"/>
      <c r="F16" s="883">
        <v>239071</v>
      </c>
      <c r="G16" s="333">
        <f>10*100</f>
        <v>1000</v>
      </c>
      <c r="H16" s="483" t="s">
        <v>2252</v>
      </c>
      <c r="I16" s="483"/>
    </row>
    <row r="17" spans="1:9" ht="19.5" customHeight="1">
      <c r="A17" s="333"/>
      <c r="B17" s="333"/>
      <c r="C17" s="499" t="s">
        <v>2722</v>
      </c>
      <c r="D17" s="483"/>
      <c r="E17" s="483"/>
      <c r="F17" s="503">
        <v>20090</v>
      </c>
      <c r="G17" s="333"/>
      <c r="H17" s="483"/>
      <c r="I17" s="483"/>
    </row>
    <row r="18" spans="1:9" ht="19.5" customHeight="1">
      <c r="A18" s="333"/>
      <c r="B18" s="333"/>
      <c r="C18" s="499" t="s">
        <v>2723</v>
      </c>
      <c r="D18" s="483"/>
      <c r="E18" s="483"/>
      <c r="F18" s="503"/>
      <c r="G18" s="333"/>
      <c r="H18" s="483"/>
      <c r="I18" s="483"/>
    </row>
    <row r="19" spans="1:9" ht="19.5" customHeight="1">
      <c r="A19" s="333"/>
      <c r="B19" s="333"/>
      <c r="C19" s="499" t="s">
        <v>2716</v>
      </c>
      <c r="D19" s="498" t="s">
        <v>1508</v>
      </c>
      <c r="E19" s="498"/>
      <c r="F19" s="884" t="s">
        <v>1509</v>
      </c>
      <c r="G19" s="500"/>
      <c r="H19" s="483"/>
      <c r="I19" s="483"/>
    </row>
    <row r="20" spans="1:9" ht="19.5" customHeight="1">
      <c r="A20" s="333"/>
      <c r="B20" s="333"/>
      <c r="C20" s="499" t="s">
        <v>2717</v>
      </c>
      <c r="D20" s="498"/>
      <c r="E20" s="498"/>
      <c r="F20" s="884"/>
      <c r="G20" s="500"/>
      <c r="H20" s="483"/>
      <c r="I20" s="483"/>
    </row>
    <row r="21" spans="1:9" ht="19.5" customHeight="1">
      <c r="A21" s="333"/>
      <c r="B21" s="333"/>
      <c r="C21" s="499" t="s">
        <v>2715</v>
      </c>
      <c r="D21" s="483"/>
      <c r="E21" s="483"/>
      <c r="F21" s="885"/>
      <c r="G21" s="333"/>
      <c r="H21" s="483"/>
      <c r="I21" s="483"/>
    </row>
    <row r="22" spans="1:9" ht="19.5" customHeight="1">
      <c r="A22" s="333"/>
      <c r="B22" s="333"/>
      <c r="C22" s="330" t="s">
        <v>877</v>
      </c>
      <c r="D22" s="483"/>
      <c r="E22" s="483"/>
      <c r="F22" s="885" t="s">
        <v>878</v>
      </c>
      <c r="G22" s="333"/>
      <c r="H22" s="483"/>
      <c r="I22" s="483"/>
    </row>
    <row r="23" spans="1:9" ht="19.5" customHeight="1">
      <c r="A23" s="333"/>
      <c r="B23" s="333"/>
      <c r="C23" s="497" t="s">
        <v>879</v>
      </c>
      <c r="D23" s="483" t="s">
        <v>669</v>
      </c>
      <c r="E23" s="483"/>
      <c r="F23" s="885"/>
      <c r="G23" s="333"/>
      <c r="H23" s="483"/>
      <c r="I23" s="483"/>
    </row>
    <row r="24" spans="1:9" ht="43.5">
      <c r="A24" s="192"/>
      <c r="B24" s="192"/>
      <c r="C24" s="501" t="s">
        <v>2713</v>
      </c>
      <c r="D24" s="649"/>
      <c r="E24" s="649"/>
      <c r="F24" s="886"/>
      <c r="G24" s="192">
        <f>SUM(G13:G23)</f>
        <v>4000</v>
      </c>
      <c r="H24" s="649"/>
      <c r="I24" s="649"/>
    </row>
    <row r="25" spans="1:9" ht="43.5">
      <c r="A25" s="192"/>
      <c r="B25" s="192"/>
      <c r="C25" s="502" t="s">
        <v>2714</v>
      </c>
      <c r="D25" s="649"/>
      <c r="E25" s="649"/>
      <c r="F25" s="886"/>
      <c r="G25" s="192"/>
      <c r="H25" s="649"/>
      <c r="I25" s="649"/>
    </row>
    <row r="26" spans="1:9" ht="21.75">
      <c r="A26" s="192"/>
      <c r="B26" s="192"/>
      <c r="C26" s="502" t="s">
        <v>2712</v>
      </c>
      <c r="D26" s="649"/>
      <c r="E26" s="649"/>
      <c r="F26" s="886"/>
      <c r="G26" s="192"/>
      <c r="H26" s="649"/>
      <c r="I26" s="649"/>
    </row>
    <row r="27" spans="1:9" ht="21.75">
      <c r="A27" s="481">
        <v>26</v>
      </c>
      <c r="B27" s="481">
        <v>130326</v>
      </c>
      <c r="C27" s="495" t="s">
        <v>880</v>
      </c>
      <c r="D27" s="482"/>
      <c r="E27" s="482"/>
      <c r="F27" s="882"/>
      <c r="G27" s="481"/>
      <c r="H27" s="482"/>
      <c r="I27" s="482"/>
    </row>
    <row r="28" spans="1:9" ht="21.75">
      <c r="A28" s="333"/>
      <c r="B28" s="333"/>
      <c r="C28" s="496" t="s">
        <v>2726</v>
      </c>
      <c r="D28" s="483"/>
      <c r="E28" s="483"/>
      <c r="F28" s="503">
        <v>239144</v>
      </c>
      <c r="G28" s="333"/>
      <c r="H28" s="483"/>
      <c r="I28" s="483" t="s">
        <v>1500</v>
      </c>
    </row>
    <row r="29" spans="1:9" ht="21" customHeight="1">
      <c r="A29" s="333"/>
      <c r="B29" s="333"/>
      <c r="C29" s="496" t="s">
        <v>2727</v>
      </c>
      <c r="D29" s="483" t="s">
        <v>2259</v>
      </c>
      <c r="E29" s="888" t="s">
        <v>2725</v>
      </c>
      <c r="F29" s="503" t="s">
        <v>881</v>
      </c>
      <c r="G29" s="333"/>
      <c r="H29" s="483"/>
      <c r="I29" s="483" t="s">
        <v>1503</v>
      </c>
    </row>
    <row r="30" spans="1:9" ht="19.5" customHeight="1">
      <c r="A30" s="333"/>
      <c r="B30" s="333"/>
      <c r="C30" s="497" t="s">
        <v>2728</v>
      </c>
      <c r="D30" s="483" t="s">
        <v>2718</v>
      </c>
      <c r="E30" s="1087" t="s">
        <v>2724</v>
      </c>
      <c r="F30" s="883">
        <v>20081</v>
      </c>
      <c r="G30" s="333">
        <f>20*100</f>
        <v>2000</v>
      </c>
      <c r="H30" s="483" t="s">
        <v>2252</v>
      </c>
      <c r="I30" s="483"/>
    </row>
    <row r="31" spans="1:9" ht="19.5" customHeight="1">
      <c r="A31" s="333"/>
      <c r="B31" s="333"/>
      <c r="C31" s="497"/>
      <c r="D31" s="483" t="s">
        <v>2719</v>
      </c>
      <c r="E31" s="1088"/>
      <c r="F31" s="883"/>
      <c r="G31" s="333"/>
      <c r="H31" s="483"/>
      <c r="I31" s="483"/>
    </row>
    <row r="32" spans="1:9" ht="21.75">
      <c r="A32" s="333"/>
      <c r="B32" s="333"/>
      <c r="C32" s="498" t="s">
        <v>2729</v>
      </c>
      <c r="D32" s="483" t="s">
        <v>1506</v>
      </c>
      <c r="E32" s="1089"/>
      <c r="F32" s="883">
        <v>239310</v>
      </c>
      <c r="G32" s="333">
        <f>10*100</f>
        <v>1000</v>
      </c>
      <c r="H32" s="483" t="s">
        <v>2252</v>
      </c>
      <c r="I32" s="483"/>
    </row>
    <row r="33" spans="1:9" ht="18.75" customHeight="1">
      <c r="A33" s="333"/>
      <c r="B33" s="333"/>
      <c r="C33" s="498" t="s">
        <v>2730</v>
      </c>
      <c r="D33" s="483" t="s">
        <v>1506</v>
      </c>
      <c r="E33" s="483"/>
      <c r="F33" s="883">
        <v>239099</v>
      </c>
      <c r="G33" s="333">
        <f>10*100</f>
        <v>1000</v>
      </c>
      <c r="H33" s="483" t="s">
        <v>2252</v>
      </c>
      <c r="I33" s="483"/>
    </row>
    <row r="34" spans="1:9" ht="18.75" customHeight="1">
      <c r="A34" s="333"/>
      <c r="B34" s="333"/>
      <c r="C34" s="377" t="s">
        <v>2731</v>
      </c>
      <c r="D34" s="483"/>
      <c r="E34" s="504"/>
      <c r="F34" s="883"/>
      <c r="G34" s="333"/>
      <c r="H34" s="483"/>
      <c r="I34" s="483"/>
    </row>
    <row r="35" spans="1:9" ht="24" customHeight="1">
      <c r="A35" s="333"/>
      <c r="B35" s="333"/>
      <c r="C35" s="497" t="s">
        <v>2732</v>
      </c>
      <c r="D35" s="483"/>
      <c r="F35" s="503">
        <v>239175</v>
      </c>
      <c r="G35" s="333"/>
      <c r="H35" s="483"/>
      <c r="I35" s="483"/>
    </row>
    <row r="36" spans="1:9" ht="28.5" customHeight="1">
      <c r="A36" s="333"/>
      <c r="B36" s="333"/>
      <c r="C36" s="498" t="s">
        <v>882</v>
      </c>
      <c r="D36" s="483"/>
      <c r="F36" s="885"/>
      <c r="G36" s="333"/>
      <c r="H36" s="483"/>
      <c r="I36" s="483"/>
    </row>
    <row r="37" spans="1:9" ht="21.75">
      <c r="A37" s="333"/>
      <c r="B37" s="333"/>
      <c r="C37" s="498" t="s">
        <v>534</v>
      </c>
      <c r="D37" s="483"/>
      <c r="F37" s="885"/>
      <c r="G37" s="333"/>
      <c r="H37" s="483"/>
      <c r="I37" s="483"/>
    </row>
    <row r="38" spans="1:9" ht="21.75">
      <c r="A38" s="333"/>
      <c r="B38" s="333"/>
      <c r="C38" s="498" t="s">
        <v>883</v>
      </c>
      <c r="D38" s="483"/>
      <c r="E38" s="483"/>
      <c r="F38" s="885"/>
      <c r="G38" s="333"/>
      <c r="H38" s="483"/>
      <c r="I38" s="483"/>
    </row>
    <row r="39" spans="1:9" ht="21.75">
      <c r="A39" s="333"/>
      <c r="B39" s="333"/>
      <c r="C39" s="498"/>
      <c r="D39" s="483"/>
      <c r="E39" s="483"/>
      <c r="F39" s="885"/>
      <c r="G39" s="333"/>
      <c r="H39" s="483"/>
      <c r="I39" s="483"/>
    </row>
    <row r="40" spans="1:9" ht="21.75">
      <c r="A40" s="333"/>
      <c r="B40" s="333"/>
      <c r="C40" s="498" t="s">
        <v>884</v>
      </c>
      <c r="D40" s="483"/>
      <c r="E40" s="483"/>
      <c r="F40" s="503">
        <v>20029</v>
      </c>
      <c r="G40" s="333"/>
      <c r="H40" s="483"/>
      <c r="I40" s="483"/>
    </row>
    <row r="41" spans="1:9" ht="21.75">
      <c r="A41" s="333"/>
      <c r="B41" s="333"/>
      <c r="C41" s="497" t="s">
        <v>2733</v>
      </c>
      <c r="D41" s="483"/>
      <c r="E41" s="483"/>
      <c r="F41" s="885"/>
      <c r="G41" s="333"/>
      <c r="H41" s="483"/>
      <c r="I41" s="483"/>
    </row>
    <row r="42" spans="1:9" ht="21.75">
      <c r="A42" s="333"/>
      <c r="B42" s="333"/>
      <c r="C42" s="497" t="s">
        <v>2734</v>
      </c>
      <c r="D42" s="483"/>
      <c r="E42" s="483"/>
      <c r="F42" s="885" t="s">
        <v>885</v>
      </c>
      <c r="G42" s="333"/>
      <c r="H42" s="483"/>
      <c r="I42" s="483"/>
    </row>
    <row r="43" spans="1:9" ht="21.75">
      <c r="A43" s="337"/>
      <c r="B43" s="337"/>
      <c r="C43" s="505" t="s">
        <v>886</v>
      </c>
      <c r="D43" s="337"/>
      <c r="E43" s="653"/>
      <c r="F43" s="887"/>
      <c r="G43" s="337">
        <f>SUM(G28:G42)</f>
        <v>4000</v>
      </c>
      <c r="H43" s="653"/>
      <c r="I43" s="653"/>
    </row>
  </sheetData>
  <sheetProtection/>
  <mergeCells count="4">
    <mergeCell ref="E30:E32"/>
    <mergeCell ref="A1:I1"/>
    <mergeCell ref="A2:I2"/>
    <mergeCell ref="G8:H8"/>
  </mergeCells>
  <printOptions/>
  <pageMargins left="0.06" right="0.14" top="0.25" bottom="0.19" header="0.3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4"/>
  <sheetViews>
    <sheetView zoomScale="200" zoomScaleNormal="200" zoomScalePageLayoutView="0" workbookViewId="0" topLeftCell="C38">
      <selection activeCell="C19" sqref="C19"/>
    </sheetView>
  </sheetViews>
  <sheetFormatPr defaultColWidth="9.00390625" defaultRowHeight="14.25"/>
  <cols>
    <col min="1" max="1" width="5.75390625" style="170" customWidth="1"/>
    <col min="2" max="2" width="10.50390625" style="170" bestFit="1" customWidth="1"/>
    <col min="3" max="3" width="47.50390625" style="170" customWidth="1"/>
    <col min="4" max="4" width="12.375" style="170" customWidth="1"/>
    <col min="5" max="5" width="27.125" style="170" bestFit="1" customWidth="1"/>
    <col min="6" max="6" width="8.00390625" style="170" customWidth="1"/>
    <col min="7" max="7" width="7.00390625" style="170" customWidth="1"/>
    <col min="8" max="8" width="7.375" style="170" customWidth="1"/>
    <col min="9" max="16384" width="9.00390625" style="170" customWidth="1"/>
  </cols>
  <sheetData>
    <row r="1" spans="1:9" s="372" customFormat="1" ht="21.75">
      <c r="A1" s="1064" t="s">
        <v>2238</v>
      </c>
      <c r="B1" s="1064"/>
      <c r="C1" s="1064"/>
      <c r="D1" s="1064"/>
      <c r="E1" s="1064"/>
      <c r="F1" s="1064"/>
      <c r="G1" s="1064"/>
      <c r="H1" s="1064"/>
      <c r="I1" s="1064"/>
    </row>
    <row r="2" spans="1:9" s="372" customFormat="1" ht="21.75">
      <c r="A2" s="1064" t="s">
        <v>2239</v>
      </c>
      <c r="B2" s="1064"/>
      <c r="C2" s="1064"/>
      <c r="D2" s="1064"/>
      <c r="E2" s="1064"/>
      <c r="F2" s="1064"/>
      <c r="G2" s="1064"/>
      <c r="H2" s="1064"/>
      <c r="I2" s="1064"/>
    </row>
    <row r="3" s="372" customFormat="1" ht="21.75">
      <c r="A3" s="372" t="s">
        <v>2240</v>
      </c>
    </row>
    <row r="4" s="372" customFormat="1" ht="21.75">
      <c r="A4" s="372" t="s">
        <v>887</v>
      </c>
    </row>
    <row r="5" s="372" customFormat="1" ht="21.75">
      <c r="A5" s="372" t="s">
        <v>1723</v>
      </c>
    </row>
    <row r="6" s="372" customFormat="1" ht="21.75">
      <c r="A6" s="372" t="s">
        <v>888</v>
      </c>
    </row>
    <row r="7" spans="1:9" s="372" customFormat="1" ht="19.5" customHeight="1">
      <c r="A7" s="1093" t="s">
        <v>2735</v>
      </c>
      <c r="B7" s="1093"/>
      <c r="C7" s="1093"/>
      <c r="D7" s="1093"/>
      <c r="E7" s="1093"/>
      <c r="F7" s="1093"/>
      <c r="G7" s="1093"/>
      <c r="H7" s="1093"/>
      <c r="I7" s="1093"/>
    </row>
    <row r="8" spans="1:9" s="372" customFormat="1" ht="19.5" customHeight="1">
      <c r="A8" s="1093" t="s">
        <v>2736</v>
      </c>
      <c r="B8" s="1093"/>
      <c r="C8" s="1093"/>
      <c r="D8" s="1093"/>
      <c r="E8" s="1093"/>
      <c r="F8" s="1093"/>
      <c r="G8" s="1093"/>
      <c r="H8" s="1093"/>
      <c r="I8" s="1093"/>
    </row>
    <row r="9" spans="1:9" s="372" customFormat="1" ht="19.5" customHeight="1">
      <c r="A9" s="476"/>
      <c r="B9" s="476"/>
      <c r="C9" s="476"/>
      <c r="D9" s="476"/>
      <c r="E9" s="476"/>
      <c r="F9" s="476"/>
      <c r="G9" s="477"/>
      <c r="H9" s="477"/>
      <c r="I9" s="476"/>
    </row>
    <row r="10" spans="1:9" s="372" customFormat="1" ht="21.75">
      <c r="A10" s="478" t="s">
        <v>518</v>
      </c>
      <c r="B10" s="478" t="s">
        <v>712</v>
      </c>
      <c r="C10" s="478" t="s">
        <v>713</v>
      </c>
      <c r="D10" s="478" t="s">
        <v>714</v>
      </c>
      <c r="E10" s="478" t="s">
        <v>715</v>
      </c>
      <c r="F10" s="478" t="s">
        <v>716</v>
      </c>
      <c r="G10" s="1091" t="s">
        <v>519</v>
      </c>
      <c r="H10" s="1092"/>
      <c r="I10" s="478" t="s">
        <v>520</v>
      </c>
    </row>
    <row r="11" spans="1:9" s="372" customFormat="1" ht="21.75">
      <c r="A11" s="479"/>
      <c r="B11" s="480" t="s">
        <v>717</v>
      </c>
      <c r="C11" s="479"/>
      <c r="D11" s="479"/>
      <c r="E11" s="480" t="s">
        <v>718</v>
      </c>
      <c r="F11" s="480" t="s">
        <v>719</v>
      </c>
      <c r="G11" s="879" t="s">
        <v>521</v>
      </c>
      <c r="H11" s="879" t="s">
        <v>720</v>
      </c>
      <c r="I11" s="479"/>
    </row>
    <row r="12" spans="1:9" ht="21.75">
      <c r="A12" s="330">
        <v>27</v>
      </c>
      <c r="B12" s="330">
        <v>130327</v>
      </c>
      <c r="C12" s="889" t="s">
        <v>889</v>
      </c>
      <c r="D12" s="373"/>
      <c r="E12" s="373"/>
      <c r="F12" s="373"/>
      <c r="G12" s="373"/>
      <c r="H12" s="373"/>
      <c r="I12" s="373"/>
    </row>
    <row r="13" spans="1:9" ht="43.5">
      <c r="A13" s="330"/>
      <c r="B13" s="330"/>
      <c r="C13" s="890" t="s">
        <v>890</v>
      </c>
      <c r="D13" s="373"/>
      <c r="E13" s="654" t="s">
        <v>2737</v>
      </c>
      <c r="F13" s="891"/>
      <c r="G13" s="373"/>
      <c r="H13" s="373"/>
      <c r="I13" s="373" t="s">
        <v>891</v>
      </c>
    </row>
    <row r="14" spans="1:9" ht="21.75">
      <c r="A14" s="330"/>
      <c r="B14" s="330"/>
      <c r="C14" s="890" t="s">
        <v>892</v>
      </c>
      <c r="D14" s="373"/>
      <c r="E14" s="654" t="s">
        <v>2738</v>
      </c>
      <c r="F14" s="891"/>
      <c r="G14" s="373"/>
      <c r="H14" s="373"/>
      <c r="I14" s="373"/>
    </row>
    <row r="15" spans="1:9" ht="21.75">
      <c r="A15" s="330"/>
      <c r="B15" s="330"/>
      <c r="C15" s="890" t="s">
        <v>893</v>
      </c>
      <c r="D15" s="373" t="s">
        <v>2259</v>
      </c>
      <c r="E15" s="373" t="s">
        <v>2739</v>
      </c>
      <c r="F15" s="891">
        <v>19998</v>
      </c>
      <c r="G15" s="373"/>
      <c r="H15" s="373"/>
      <c r="I15" s="373"/>
    </row>
    <row r="16" spans="1:9" ht="21.75">
      <c r="A16" s="330"/>
      <c r="B16" s="330"/>
      <c r="C16" s="890" t="s">
        <v>894</v>
      </c>
      <c r="D16" s="373"/>
      <c r="E16" s="373" t="s">
        <v>2740</v>
      </c>
      <c r="F16" s="892" t="s">
        <v>895</v>
      </c>
      <c r="G16" s="373"/>
      <c r="H16" s="373"/>
      <c r="I16" s="373"/>
    </row>
    <row r="17" spans="1:9" ht="21.75">
      <c r="A17" s="330"/>
      <c r="B17" s="330"/>
      <c r="C17" s="890" t="s">
        <v>896</v>
      </c>
      <c r="D17" s="373"/>
      <c r="E17" s="373"/>
      <c r="F17" s="373"/>
      <c r="G17" s="373"/>
      <c r="H17" s="373"/>
      <c r="I17" s="373"/>
    </row>
    <row r="18" spans="1:9" ht="21.75">
      <c r="A18" s="330"/>
      <c r="B18" s="330"/>
      <c r="C18" s="890" t="s">
        <v>897</v>
      </c>
      <c r="D18" s="373"/>
      <c r="E18" s="373"/>
      <c r="F18" s="373"/>
      <c r="G18" s="373"/>
      <c r="H18" s="373"/>
      <c r="I18" s="373"/>
    </row>
    <row r="19" spans="1:9" ht="24" customHeight="1">
      <c r="A19" s="330"/>
      <c r="B19" s="330"/>
      <c r="C19" s="890" t="s">
        <v>898</v>
      </c>
      <c r="D19" s="373"/>
      <c r="E19" s="373"/>
      <c r="F19" s="330"/>
      <c r="G19" s="373"/>
      <c r="H19" s="373"/>
      <c r="I19" s="373"/>
    </row>
    <row r="20" spans="1:9" ht="24" customHeight="1">
      <c r="A20" s="330"/>
      <c r="B20" s="330"/>
      <c r="C20" s="890" t="s">
        <v>899</v>
      </c>
      <c r="D20" s="373" t="s">
        <v>900</v>
      </c>
      <c r="E20" s="373"/>
      <c r="F20" s="330"/>
      <c r="G20" s="373"/>
      <c r="H20" s="373"/>
      <c r="I20" s="373"/>
    </row>
    <row r="21" spans="1:9" ht="24" customHeight="1">
      <c r="A21" s="330"/>
      <c r="B21" s="330"/>
      <c r="C21" s="890" t="s">
        <v>901</v>
      </c>
      <c r="D21" s="373" t="s">
        <v>902</v>
      </c>
      <c r="E21" s="373"/>
      <c r="F21" s="330"/>
      <c r="G21" s="373"/>
      <c r="H21" s="373"/>
      <c r="I21" s="373"/>
    </row>
    <row r="22" spans="1:9" ht="24" customHeight="1">
      <c r="A22" s="330"/>
      <c r="B22" s="330"/>
      <c r="C22" s="890" t="s">
        <v>903</v>
      </c>
      <c r="D22" s="373" t="s">
        <v>904</v>
      </c>
      <c r="E22" s="373"/>
      <c r="F22" s="330"/>
      <c r="G22" s="373"/>
      <c r="H22" s="373"/>
      <c r="I22" s="373"/>
    </row>
    <row r="23" spans="1:9" ht="24" customHeight="1">
      <c r="A23" s="330"/>
      <c r="B23" s="330"/>
      <c r="C23" s="890" t="s">
        <v>905</v>
      </c>
      <c r="D23" s="373" t="s">
        <v>904</v>
      </c>
      <c r="E23" s="373"/>
      <c r="F23" s="330"/>
      <c r="G23" s="373"/>
      <c r="H23" s="373"/>
      <c r="I23" s="373"/>
    </row>
    <row r="24" spans="1:9" ht="24" customHeight="1">
      <c r="A24" s="330"/>
      <c r="B24" s="330"/>
      <c r="C24" s="890" t="s">
        <v>906</v>
      </c>
      <c r="D24" s="373" t="s">
        <v>904</v>
      </c>
      <c r="E24" s="373"/>
      <c r="F24" s="330"/>
      <c r="G24" s="373"/>
      <c r="H24" s="373"/>
      <c r="I24" s="373"/>
    </row>
    <row r="25" spans="1:9" ht="21.75">
      <c r="A25" s="330"/>
      <c r="B25" s="330"/>
      <c r="C25" s="890" t="s">
        <v>907</v>
      </c>
      <c r="D25" s="373"/>
      <c r="E25" s="373"/>
      <c r="F25" s="373"/>
      <c r="G25" s="373"/>
      <c r="H25" s="373"/>
      <c r="I25" s="373"/>
    </row>
    <row r="26" spans="1:9" ht="21.75">
      <c r="A26" s="330"/>
      <c r="B26" s="330"/>
      <c r="C26" s="890" t="s">
        <v>908</v>
      </c>
      <c r="D26" s="373"/>
      <c r="E26" s="373"/>
      <c r="F26" s="373"/>
      <c r="G26" s="373"/>
      <c r="H26" s="373"/>
      <c r="I26" s="373"/>
    </row>
    <row r="27" spans="1:9" ht="21.75">
      <c r="A27" s="330"/>
      <c r="B27" s="330"/>
      <c r="C27" s="890" t="s">
        <v>909</v>
      </c>
      <c r="D27" s="330" t="s">
        <v>910</v>
      </c>
      <c r="E27" s="373"/>
      <c r="F27" s="891">
        <v>19998</v>
      </c>
      <c r="G27" s="373"/>
      <c r="H27" s="373"/>
      <c r="I27" s="373"/>
    </row>
    <row r="28" spans="1:9" ht="21.75">
      <c r="A28" s="330"/>
      <c r="B28" s="330"/>
      <c r="C28" s="890" t="s">
        <v>911</v>
      </c>
      <c r="D28" s="373" t="s">
        <v>912</v>
      </c>
      <c r="E28" s="373"/>
      <c r="F28" s="373"/>
      <c r="G28" s="373"/>
      <c r="H28" s="373"/>
      <c r="I28" s="373"/>
    </row>
    <row r="29" spans="1:9" ht="21.75">
      <c r="A29" s="330"/>
      <c r="B29" s="330"/>
      <c r="C29" s="890" t="s">
        <v>913</v>
      </c>
      <c r="D29" s="373"/>
      <c r="E29" s="373"/>
      <c r="F29" s="373"/>
      <c r="G29" s="373"/>
      <c r="H29" s="373"/>
      <c r="I29" s="373"/>
    </row>
    <row r="30" spans="1:9" ht="21.75">
      <c r="A30" s="330"/>
      <c r="B30" s="330"/>
      <c r="C30" s="890" t="s">
        <v>914</v>
      </c>
      <c r="D30" s="373"/>
      <c r="E30" s="373"/>
      <c r="F30" s="373"/>
      <c r="G30" s="373"/>
      <c r="H30" s="373"/>
      <c r="I30" s="373"/>
    </row>
    <row r="31" spans="1:9" ht="21.75">
      <c r="A31" s="330"/>
      <c r="B31" s="330"/>
      <c r="C31" s="890" t="s">
        <v>915</v>
      </c>
      <c r="D31" s="373"/>
      <c r="E31" s="373"/>
      <c r="F31" s="373"/>
      <c r="G31" s="373"/>
      <c r="H31" s="373"/>
      <c r="I31" s="373"/>
    </row>
    <row r="32" spans="1:9" ht="51.75" customHeight="1">
      <c r="A32" s="330"/>
      <c r="B32" s="330"/>
      <c r="C32" s="893" t="s">
        <v>916</v>
      </c>
      <c r="D32" s="760" t="s">
        <v>917</v>
      </c>
      <c r="E32" s="760"/>
      <c r="F32" s="804">
        <v>20090</v>
      </c>
      <c r="G32" s="760" t="s">
        <v>918</v>
      </c>
      <c r="H32" s="373"/>
      <c r="I32" s="373" t="s">
        <v>576</v>
      </c>
    </row>
    <row r="33" spans="1:9" ht="21.75">
      <c r="A33" s="330"/>
      <c r="B33" s="330"/>
      <c r="C33" s="380" t="s">
        <v>1539</v>
      </c>
      <c r="D33" s="484" t="s">
        <v>2344</v>
      </c>
      <c r="E33" s="485"/>
      <c r="F33" s="484" t="s">
        <v>513</v>
      </c>
      <c r="G33" s="486" t="s">
        <v>918</v>
      </c>
      <c r="H33" s="487" t="s">
        <v>535</v>
      </c>
      <c r="I33" s="484" t="s">
        <v>2277</v>
      </c>
    </row>
    <row r="34" spans="1:9" s="188" customFormat="1" ht="21.75">
      <c r="A34" s="484"/>
      <c r="B34" s="484"/>
      <c r="C34" s="487" t="s">
        <v>1541</v>
      </c>
      <c r="D34" s="487" t="s">
        <v>1540</v>
      </c>
      <c r="E34" s="380"/>
      <c r="F34" s="487" t="s">
        <v>2383</v>
      </c>
      <c r="G34" s="486" t="s">
        <v>918</v>
      </c>
      <c r="H34" s="489" t="s">
        <v>535</v>
      </c>
      <c r="I34" s="487" t="s">
        <v>2395</v>
      </c>
    </row>
    <row r="35" spans="1:9" s="188" customFormat="1" ht="21.75">
      <c r="A35" s="484"/>
      <c r="B35" s="484"/>
      <c r="C35" s="487"/>
      <c r="D35" s="487" t="s">
        <v>2401</v>
      </c>
      <c r="E35" s="380"/>
      <c r="F35" s="487"/>
      <c r="G35" s="487" t="s">
        <v>534</v>
      </c>
      <c r="H35" s="487"/>
      <c r="I35" s="487"/>
    </row>
    <row r="36" spans="1:9" s="188" customFormat="1" ht="21.75">
      <c r="A36" s="484"/>
      <c r="B36" s="484"/>
      <c r="C36" s="487" t="s">
        <v>1542</v>
      </c>
      <c r="D36" s="487" t="s">
        <v>2421</v>
      </c>
      <c r="E36" s="380"/>
      <c r="F36" s="487" t="s">
        <v>2418</v>
      </c>
      <c r="G36" s="486" t="s">
        <v>918</v>
      </c>
      <c r="H36" s="489" t="s">
        <v>535</v>
      </c>
      <c r="I36" s="487" t="s">
        <v>2419</v>
      </c>
    </row>
    <row r="37" spans="1:9" s="188" customFormat="1" ht="21.75">
      <c r="A37" s="484"/>
      <c r="B37" s="484"/>
      <c r="C37" s="487" t="s">
        <v>2420</v>
      </c>
      <c r="D37" s="484"/>
      <c r="E37" s="380"/>
      <c r="F37" s="487"/>
      <c r="G37" s="487"/>
      <c r="H37" s="487"/>
      <c r="I37" s="487"/>
    </row>
    <row r="38" spans="1:9" s="188" customFormat="1" ht="21.75">
      <c r="A38" s="484"/>
      <c r="B38" s="484"/>
      <c r="C38" s="487" t="s">
        <v>1543</v>
      </c>
      <c r="D38" s="487" t="s">
        <v>2423</v>
      </c>
      <c r="E38" s="380"/>
      <c r="F38" s="487" t="s">
        <v>2538</v>
      </c>
      <c r="G38" s="486" t="s">
        <v>918</v>
      </c>
      <c r="H38" s="489" t="s">
        <v>535</v>
      </c>
      <c r="I38" s="487" t="s">
        <v>2419</v>
      </c>
    </row>
    <row r="39" spans="1:9" s="491" customFormat="1" ht="21.75">
      <c r="A39" s="696"/>
      <c r="B39" s="894"/>
      <c r="C39" s="895" t="s">
        <v>1544</v>
      </c>
      <c r="D39" s="894" t="s">
        <v>2435</v>
      </c>
      <c r="E39" s="896"/>
      <c r="F39" s="897">
        <v>20059</v>
      </c>
      <c r="G39" s="486" t="s">
        <v>918</v>
      </c>
      <c r="H39" s="490" t="s">
        <v>535</v>
      </c>
      <c r="I39" s="898" t="s">
        <v>578</v>
      </c>
    </row>
    <row r="40" spans="1:9" s="491" customFormat="1" ht="21.75">
      <c r="A40" s="696"/>
      <c r="B40" s="894"/>
      <c r="C40" s="895" t="s">
        <v>2436</v>
      </c>
      <c r="D40" s="894"/>
      <c r="E40" s="896"/>
      <c r="F40" s="894"/>
      <c r="G40" s="894"/>
      <c r="H40" s="894"/>
      <c r="I40" s="898" t="s">
        <v>2431</v>
      </c>
    </row>
    <row r="41" spans="1:9" ht="21.75">
      <c r="A41" s="330"/>
      <c r="B41" s="330"/>
      <c r="C41" s="373" t="s">
        <v>1545</v>
      </c>
      <c r="D41" s="642" t="s">
        <v>2464</v>
      </c>
      <c r="E41" s="899"/>
      <c r="F41" s="900">
        <v>20090</v>
      </c>
      <c r="G41" s="486" t="s">
        <v>918</v>
      </c>
      <c r="H41" s="901" t="s">
        <v>535</v>
      </c>
      <c r="I41" s="377" t="s">
        <v>542</v>
      </c>
    </row>
    <row r="42" spans="1:9" ht="21.75">
      <c r="A42" s="330"/>
      <c r="B42" s="330"/>
      <c r="C42" s="373" t="s">
        <v>1872</v>
      </c>
      <c r="D42" s="642" t="s">
        <v>2493</v>
      </c>
      <c r="E42" s="902"/>
      <c r="F42" s="174"/>
      <c r="G42" s="330"/>
      <c r="H42" s="330"/>
      <c r="I42" s="330"/>
    </row>
    <row r="43" spans="1:9" ht="21.75">
      <c r="A43" s="330"/>
      <c r="B43" s="330"/>
      <c r="C43" s="890" t="s">
        <v>919</v>
      </c>
      <c r="D43" s="373"/>
      <c r="E43" s="373"/>
      <c r="F43" s="373"/>
      <c r="G43" s="373"/>
      <c r="H43" s="373"/>
      <c r="I43" s="373"/>
    </row>
    <row r="44" spans="1:9" ht="21.75">
      <c r="A44" s="330"/>
      <c r="B44" s="330"/>
      <c r="C44" s="890" t="s">
        <v>920</v>
      </c>
      <c r="D44" s="373"/>
      <c r="E44" s="373"/>
      <c r="F44" s="373"/>
      <c r="G44" s="373"/>
      <c r="H44" s="373"/>
      <c r="I44" s="373"/>
    </row>
    <row r="45" spans="1:9" ht="21.75">
      <c r="A45" s="330"/>
      <c r="B45" s="330"/>
      <c r="C45" s="890" t="s">
        <v>921</v>
      </c>
      <c r="D45" s="373" t="s">
        <v>922</v>
      </c>
      <c r="E45" s="373"/>
      <c r="F45" s="373" t="s">
        <v>1813</v>
      </c>
      <c r="G45" s="373" t="s">
        <v>923</v>
      </c>
      <c r="H45" s="373" t="s">
        <v>2252</v>
      </c>
      <c r="I45" s="373" t="s">
        <v>542</v>
      </c>
    </row>
    <row r="46" spans="1:9" ht="21.75">
      <c r="A46" s="330"/>
      <c r="B46" s="330"/>
      <c r="C46" s="890" t="s">
        <v>924</v>
      </c>
      <c r="D46" s="373" t="s">
        <v>925</v>
      </c>
      <c r="E46" s="373"/>
      <c r="F46" s="373" t="s">
        <v>513</v>
      </c>
      <c r="G46" s="373" t="s">
        <v>923</v>
      </c>
      <c r="H46" s="373" t="s">
        <v>2252</v>
      </c>
      <c r="I46" s="373" t="s">
        <v>1803</v>
      </c>
    </row>
    <row r="47" spans="1:9" ht="21.75">
      <c r="A47" s="330"/>
      <c r="B47" s="330"/>
      <c r="C47" s="890" t="s">
        <v>926</v>
      </c>
      <c r="D47" s="373" t="s">
        <v>927</v>
      </c>
      <c r="E47" s="373"/>
      <c r="F47" s="373" t="s">
        <v>1766</v>
      </c>
      <c r="G47" s="373" t="s">
        <v>928</v>
      </c>
      <c r="H47" s="373" t="s">
        <v>2252</v>
      </c>
      <c r="I47" s="373" t="s">
        <v>542</v>
      </c>
    </row>
    <row r="48" spans="1:9" ht="21.75">
      <c r="A48" s="330"/>
      <c r="B48" s="330"/>
      <c r="C48" s="890" t="s">
        <v>929</v>
      </c>
      <c r="D48" s="373"/>
      <c r="E48" s="373"/>
      <c r="F48" s="373"/>
      <c r="G48" s="373"/>
      <c r="H48" s="373"/>
      <c r="I48" s="373"/>
    </row>
    <row r="49" spans="1:9" s="493" customFormat="1" ht="21.75">
      <c r="A49" s="903"/>
      <c r="B49" s="903"/>
      <c r="C49" s="904" t="s">
        <v>930</v>
      </c>
      <c r="D49" s="903" t="s">
        <v>931</v>
      </c>
      <c r="E49" s="903"/>
      <c r="F49" s="905">
        <v>20059</v>
      </c>
      <c r="G49" s="903" t="s">
        <v>932</v>
      </c>
      <c r="H49" s="903" t="s">
        <v>2252</v>
      </c>
      <c r="I49" s="903" t="s">
        <v>555</v>
      </c>
    </row>
    <row r="50" spans="1:9" ht="21.75">
      <c r="A50" s="330"/>
      <c r="B50" s="330"/>
      <c r="C50" s="890" t="s">
        <v>933</v>
      </c>
      <c r="D50" s="373"/>
      <c r="E50" s="330"/>
      <c r="F50" s="891"/>
      <c r="G50" s="373"/>
      <c r="H50" s="373"/>
      <c r="I50" s="373"/>
    </row>
    <row r="51" spans="1:9" ht="21.75">
      <c r="A51" s="330"/>
      <c r="B51" s="330"/>
      <c r="C51" s="906" t="s">
        <v>934</v>
      </c>
      <c r="D51" s="374" t="s">
        <v>935</v>
      </c>
      <c r="E51" s="373"/>
      <c r="F51" s="373"/>
      <c r="G51" s="373"/>
      <c r="H51" s="373"/>
      <c r="I51" s="373"/>
    </row>
    <row r="52" spans="1:9" ht="21.75">
      <c r="A52" s="330"/>
      <c r="B52" s="330"/>
      <c r="C52" s="907" t="s">
        <v>936</v>
      </c>
      <c r="D52" s="373" t="s">
        <v>937</v>
      </c>
      <c r="E52" s="330"/>
      <c r="F52" s="373" t="s">
        <v>2742</v>
      </c>
      <c r="G52" s="373"/>
      <c r="H52" s="373"/>
      <c r="I52" s="373"/>
    </row>
    <row r="53" spans="1:9" ht="21.75">
      <c r="A53" s="330"/>
      <c r="B53" s="330"/>
      <c r="C53" s="890" t="s">
        <v>938</v>
      </c>
      <c r="D53" s="373"/>
      <c r="E53" s="330"/>
      <c r="F53" s="373"/>
      <c r="G53" s="330"/>
      <c r="H53" s="330"/>
      <c r="I53" s="373"/>
    </row>
    <row r="54" spans="1:9" ht="21.75">
      <c r="A54" s="330"/>
      <c r="B54" s="330"/>
      <c r="C54" s="890" t="s">
        <v>939</v>
      </c>
      <c r="D54" s="373" t="s">
        <v>2741</v>
      </c>
      <c r="E54" s="330"/>
      <c r="F54" s="373" t="s">
        <v>2743</v>
      </c>
      <c r="G54" s="373">
        <f>120*250*3</f>
        <v>90000</v>
      </c>
      <c r="H54" s="373" t="s">
        <v>940</v>
      </c>
      <c r="I54" s="373"/>
    </row>
    <row r="55" spans="1:9" ht="21.75">
      <c r="A55" s="330"/>
      <c r="B55" s="330"/>
      <c r="C55" s="890" t="s">
        <v>941</v>
      </c>
      <c r="D55" s="373"/>
      <c r="E55" s="373"/>
      <c r="F55" s="373"/>
      <c r="G55" s="373"/>
      <c r="H55" s="373"/>
      <c r="I55" s="373"/>
    </row>
    <row r="56" spans="1:9" ht="21.75">
      <c r="A56" s="330"/>
      <c r="B56" s="330"/>
      <c r="C56" s="890" t="s">
        <v>942</v>
      </c>
      <c r="D56" s="373"/>
      <c r="E56" s="373"/>
      <c r="F56" s="373"/>
      <c r="G56" s="373"/>
      <c r="H56" s="373"/>
      <c r="I56" s="373"/>
    </row>
    <row r="57" spans="1:9" ht="21.75">
      <c r="A57" s="330"/>
      <c r="B57" s="330"/>
      <c r="C57" s="907" t="s">
        <v>943</v>
      </c>
      <c r="D57" s="373" t="s">
        <v>944</v>
      </c>
      <c r="E57" s="373"/>
      <c r="F57" s="373" t="s">
        <v>945</v>
      </c>
      <c r="G57" s="330"/>
      <c r="H57" s="373" t="s">
        <v>2252</v>
      </c>
      <c r="I57" s="373"/>
    </row>
    <row r="58" spans="1:9" ht="21.75">
      <c r="A58" s="330"/>
      <c r="B58" s="330"/>
      <c r="C58" s="907" t="s">
        <v>946</v>
      </c>
      <c r="D58" s="373"/>
      <c r="E58" s="373"/>
      <c r="F58" s="373"/>
      <c r="G58" s="373">
        <v>6000</v>
      </c>
      <c r="H58" s="373"/>
      <c r="I58" s="373"/>
    </row>
    <row r="59" spans="4:9" ht="21.75">
      <c r="D59" s="494"/>
      <c r="E59" s="494"/>
      <c r="F59" s="494"/>
      <c r="G59" s="494">
        <f>SUM(G12:G58)</f>
        <v>96000</v>
      </c>
      <c r="H59" s="494"/>
      <c r="I59" s="494"/>
    </row>
    <row r="60" spans="4:9" ht="21.75">
      <c r="D60" s="494"/>
      <c r="E60" s="494"/>
      <c r="F60" s="494"/>
      <c r="G60" s="494"/>
      <c r="H60" s="494"/>
      <c r="I60" s="494"/>
    </row>
    <row r="61" spans="4:9" ht="21.75">
      <c r="D61" s="494"/>
      <c r="E61" s="494"/>
      <c r="F61" s="494"/>
      <c r="G61" s="494"/>
      <c r="H61" s="494"/>
      <c r="I61" s="494"/>
    </row>
    <row r="62" spans="4:9" ht="21.75">
      <c r="D62" s="494"/>
      <c r="E62" s="494"/>
      <c r="F62" s="494"/>
      <c r="G62" s="494"/>
      <c r="H62" s="494"/>
      <c r="I62" s="494"/>
    </row>
    <row r="63" spans="4:9" ht="21.75">
      <c r="D63" s="494"/>
      <c r="E63" s="494"/>
      <c r="F63" s="494"/>
      <c r="G63" s="494"/>
      <c r="H63" s="494"/>
      <c r="I63" s="494"/>
    </row>
    <row r="64" spans="4:9" ht="21.75">
      <c r="D64" s="494"/>
      <c r="E64" s="494"/>
      <c r="F64" s="494"/>
      <c r="G64" s="494"/>
      <c r="H64" s="494"/>
      <c r="I64" s="494"/>
    </row>
  </sheetData>
  <sheetProtection/>
  <mergeCells count="5">
    <mergeCell ref="A1:I1"/>
    <mergeCell ref="A2:I2"/>
    <mergeCell ref="A7:I7"/>
    <mergeCell ref="G10:H10"/>
    <mergeCell ref="A8:I8"/>
  </mergeCells>
  <printOptions/>
  <pageMargins left="0.15" right="0.09" top="0.31" bottom="0.75" header="0.3" footer="0.3"/>
  <pageSetup horizontalDpi="300" verticalDpi="3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zoomScale="200" zoomScaleNormal="200" zoomScalePageLayoutView="0" workbookViewId="0" topLeftCell="A46">
      <selection activeCell="C54" sqref="C54"/>
    </sheetView>
  </sheetViews>
  <sheetFormatPr defaultColWidth="9.125" defaultRowHeight="14.25"/>
  <cols>
    <col min="1" max="1" width="6.625" style="445" customWidth="1"/>
    <col min="2" max="2" width="7.125" style="445" customWidth="1"/>
    <col min="3" max="3" width="49.50390625" style="445" customWidth="1"/>
    <col min="4" max="4" width="9.875" style="444" customWidth="1"/>
    <col min="5" max="5" width="24.50390625" style="445" customWidth="1"/>
    <col min="6" max="6" width="8.25390625" style="444" customWidth="1"/>
    <col min="7" max="7" width="9.625" style="445" customWidth="1"/>
    <col min="8" max="8" width="6.875" style="445" customWidth="1"/>
    <col min="9" max="9" width="9.75390625" style="445" customWidth="1"/>
    <col min="10" max="16384" width="9.125" style="445" customWidth="1"/>
  </cols>
  <sheetData>
    <row r="1" spans="1:9" ht="21.75">
      <c r="A1" s="1097" t="s">
        <v>2238</v>
      </c>
      <c r="B1" s="1097"/>
      <c r="C1" s="1097"/>
      <c r="D1" s="1097"/>
      <c r="E1" s="1097"/>
      <c r="F1" s="1097"/>
      <c r="G1" s="1097"/>
      <c r="H1" s="1097"/>
      <c r="I1" s="1097"/>
    </row>
    <row r="2" spans="1:9" ht="21.75">
      <c r="A2" s="1097" t="s">
        <v>2239</v>
      </c>
      <c r="B2" s="1097"/>
      <c r="C2" s="1097"/>
      <c r="D2" s="1097"/>
      <c r="E2" s="1097"/>
      <c r="F2" s="1097"/>
      <c r="G2" s="1097"/>
      <c r="H2" s="1097"/>
      <c r="I2" s="1097"/>
    </row>
    <row r="3" ht="21.75">
      <c r="A3" s="445" t="s">
        <v>2240</v>
      </c>
    </row>
    <row r="4" ht="21.75">
      <c r="A4" s="445" t="s">
        <v>947</v>
      </c>
    </row>
    <row r="5" ht="21.75">
      <c r="A5" s="445" t="s">
        <v>948</v>
      </c>
    </row>
    <row r="6" ht="21.75">
      <c r="A6" s="445" t="s">
        <v>949</v>
      </c>
    </row>
    <row r="7" spans="1:9" ht="21.75">
      <c r="A7" s="1098" t="s">
        <v>950</v>
      </c>
      <c r="B7" s="1098"/>
      <c r="C7" s="1098"/>
      <c r="D7" s="1098"/>
      <c r="E7" s="1098"/>
      <c r="F7" s="1098"/>
      <c r="G7" s="1098"/>
      <c r="H7" s="1098"/>
      <c r="I7" s="1098"/>
    </row>
    <row r="8" spans="1:9" ht="21.75">
      <c r="A8" s="446" t="s">
        <v>518</v>
      </c>
      <c r="B8" s="446" t="s">
        <v>712</v>
      </c>
      <c r="C8" s="446" t="s">
        <v>713</v>
      </c>
      <c r="D8" s="446" t="s">
        <v>714</v>
      </c>
      <c r="E8" s="446" t="s">
        <v>715</v>
      </c>
      <c r="F8" s="446" t="s">
        <v>716</v>
      </c>
      <c r="G8" s="1099" t="s">
        <v>519</v>
      </c>
      <c r="H8" s="1100"/>
      <c r="I8" s="446" t="s">
        <v>520</v>
      </c>
    </row>
    <row r="9" spans="1:9" ht="21.75">
      <c r="A9" s="447"/>
      <c r="B9" s="448" t="s">
        <v>717</v>
      </c>
      <c r="C9" s="447"/>
      <c r="D9" s="448"/>
      <c r="E9" s="448" t="s">
        <v>718</v>
      </c>
      <c r="F9" s="448" t="s">
        <v>719</v>
      </c>
      <c r="G9" s="449" t="s">
        <v>521</v>
      </c>
      <c r="H9" s="449" t="s">
        <v>720</v>
      </c>
      <c r="I9" s="447"/>
    </row>
    <row r="10" spans="1:9" ht="21.75">
      <c r="A10" s="450">
        <v>28</v>
      </c>
      <c r="B10" s="450">
        <v>130328</v>
      </c>
      <c r="C10" s="451" t="s">
        <v>951</v>
      </c>
      <c r="D10" s="452"/>
      <c r="E10" s="450"/>
      <c r="F10" s="453"/>
      <c r="G10" s="450"/>
      <c r="H10" s="450"/>
      <c r="I10" s="450"/>
    </row>
    <row r="11" spans="1:9" ht="43.5">
      <c r="A11" s="454"/>
      <c r="B11" s="454"/>
      <c r="C11" s="908" t="s">
        <v>952</v>
      </c>
      <c r="D11" s="455"/>
      <c r="E11" s="921" t="s">
        <v>953</v>
      </c>
      <c r="F11" s="456"/>
      <c r="G11" s="454"/>
      <c r="H11" s="454"/>
      <c r="I11" s="454"/>
    </row>
    <row r="12" spans="1:9" ht="43.5">
      <c r="A12" s="454"/>
      <c r="B12" s="454"/>
      <c r="C12" s="908" t="s">
        <v>954</v>
      </c>
      <c r="D12" s="455"/>
      <c r="E12" s="921" t="s">
        <v>955</v>
      </c>
      <c r="F12" s="457"/>
      <c r="G12" s="454"/>
      <c r="H12" s="454"/>
      <c r="I12" s="454"/>
    </row>
    <row r="13" spans="1:9" ht="65.25">
      <c r="A13" s="454"/>
      <c r="B13" s="454"/>
      <c r="C13" s="458" t="s">
        <v>2745</v>
      </c>
      <c r="D13" s="1094" t="s">
        <v>956</v>
      </c>
      <c r="E13" s="459" t="s">
        <v>2744</v>
      </c>
      <c r="F13" s="456">
        <v>20090</v>
      </c>
      <c r="G13" s="454">
        <f>10*100</f>
        <v>1000</v>
      </c>
      <c r="H13" s="454" t="s">
        <v>2252</v>
      </c>
      <c r="I13" s="454"/>
    </row>
    <row r="14" spans="1:9" ht="65.25">
      <c r="A14" s="454"/>
      <c r="B14" s="454"/>
      <c r="C14" s="458" t="s">
        <v>2746</v>
      </c>
      <c r="D14" s="1095"/>
      <c r="E14" s="459"/>
      <c r="F14" s="456"/>
      <c r="G14" s="454"/>
      <c r="H14" s="454"/>
      <c r="I14" s="454"/>
    </row>
    <row r="15" spans="1:9" ht="43.5">
      <c r="A15" s="454"/>
      <c r="B15" s="454"/>
      <c r="C15" s="458" t="s">
        <v>2747</v>
      </c>
      <c r="D15" s="1095"/>
      <c r="E15" s="459" t="s">
        <v>957</v>
      </c>
      <c r="F15" s="456">
        <v>20149</v>
      </c>
      <c r="G15" s="454">
        <f>10*100</f>
        <v>1000</v>
      </c>
      <c r="H15" s="454" t="s">
        <v>2252</v>
      </c>
      <c r="I15" s="454"/>
    </row>
    <row r="16" spans="1:9" ht="21.75">
      <c r="A16" s="454"/>
      <c r="B16" s="454"/>
      <c r="C16" s="458" t="s">
        <v>2748</v>
      </c>
      <c r="D16" s="1095"/>
      <c r="E16" s="459"/>
      <c r="F16" s="456"/>
      <c r="G16" s="454"/>
      <c r="H16" s="454"/>
      <c r="I16" s="454"/>
    </row>
    <row r="17" spans="1:9" ht="65.25">
      <c r="A17" s="454"/>
      <c r="B17" s="454"/>
      <c r="C17" s="458" t="s">
        <v>958</v>
      </c>
      <c r="D17" s="1095"/>
      <c r="E17" s="922" t="s">
        <v>959</v>
      </c>
      <c r="F17" s="456">
        <v>20210</v>
      </c>
      <c r="G17" s="454">
        <f>10*100</f>
        <v>1000</v>
      </c>
      <c r="H17" s="454" t="s">
        <v>2252</v>
      </c>
      <c r="I17" s="454"/>
    </row>
    <row r="18" spans="1:9" ht="21.75">
      <c r="A18" s="454"/>
      <c r="B18" s="454"/>
      <c r="C18" s="908" t="s">
        <v>960</v>
      </c>
      <c r="D18" s="1096"/>
      <c r="E18" s="921"/>
      <c r="F18" s="456">
        <v>20302</v>
      </c>
      <c r="G18" s="454">
        <f>10*100</f>
        <v>1000</v>
      </c>
      <c r="H18" s="454" t="s">
        <v>2252</v>
      </c>
      <c r="I18" s="454"/>
    </row>
    <row r="19" spans="1:9" s="188" customFormat="1" ht="21.75">
      <c r="A19" s="187"/>
      <c r="B19" s="187"/>
      <c r="C19" s="909" t="s">
        <v>961</v>
      </c>
      <c r="D19" s="460"/>
      <c r="E19" s="923"/>
      <c r="F19" s="461"/>
      <c r="G19" s="187"/>
      <c r="H19" s="187"/>
      <c r="I19" s="187"/>
    </row>
    <row r="20" spans="1:9" s="188" customFormat="1" ht="21.75">
      <c r="A20" s="187"/>
      <c r="B20" s="187"/>
      <c r="C20" s="909" t="s">
        <v>962</v>
      </c>
      <c r="D20" s="462" t="s">
        <v>963</v>
      </c>
      <c r="E20" s="923"/>
      <c r="F20" s="461"/>
      <c r="G20" s="187"/>
      <c r="H20" s="187"/>
      <c r="I20" s="187"/>
    </row>
    <row r="21" spans="1:9" s="188" customFormat="1" ht="21.75">
      <c r="A21" s="187"/>
      <c r="B21" s="187"/>
      <c r="C21" s="909" t="s">
        <v>964</v>
      </c>
      <c r="D21" s="460"/>
      <c r="E21" s="923"/>
      <c r="F21" s="461"/>
      <c r="G21" s="187"/>
      <c r="H21" s="187"/>
      <c r="I21" s="187"/>
    </row>
    <row r="22" spans="1:9" s="188" customFormat="1" ht="21.75">
      <c r="A22" s="187"/>
      <c r="B22" s="187"/>
      <c r="C22" s="910" t="s">
        <v>965</v>
      </c>
      <c r="D22" s="460"/>
      <c r="E22" s="923"/>
      <c r="F22" s="461"/>
      <c r="G22" s="187"/>
      <c r="H22" s="187"/>
      <c r="I22" s="187" t="s">
        <v>1538</v>
      </c>
    </row>
    <row r="23" spans="1:9" s="188" customFormat="1" ht="43.5">
      <c r="A23" s="187"/>
      <c r="B23" s="187"/>
      <c r="C23" s="911" t="s">
        <v>966</v>
      </c>
      <c r="D23" s="460"/>
      <c r="E23" s="923"/>
      <c r="F23" s="461"/>
      <c r="G23" s="187"/>
      <c r="H23" s="187"/>
      <c r="I23" s="187" t="s">
        <v>579</v>
      </c>
    </row>
    <row r="24" spans="1:9" s="188" customFormat="1" ht="43.5">
      <c r="A24" s="187"/>
      <c r="B24" s="187"/>
      <c r="C24" s="911" t="s">
        <v>967</v>
      </c>
      <c r="D24" s="460"/>
      <c r="E24" s="923"/>
      <c r="F24" s="461"/>
      <c r="G24" s="187"/>
      <c r="H24" s="187"/>
      <c r="I24" s="187"/>
    </row>
    <row r="25" spans="1:9" s="188" customFormat="1" ht="43.5">
      <c r="A25" s="187"/>
      <c r="B25" s="187"/>
      <c r="C25" s="911" t="s">
        <v>968</v>
      </c>
      <c r="D25" s="460"/>
      <c r="E25" s="923"/>
      <c r="F25" s="463" t="s">
        <v>514</v>
      </c>
      <c r="G25" s="187"/>
      <c r="H25" s="187"/>
      <c r="I25" s="187"/>
    </row>
    <row r="26" spans="1:9" s="188" customFormat="1" ht="43.5">
      <c r="A26" s="187"/>
      <c r="B26" s="187"/>
      <c r="C26" s="911" t="s">
        <v>969</v>
      </c>
      <c r="D26" s="460"/>
      <c r="E26" s="923"/>
      <c r="F26" s="463" t="s">
        <v>514</v>
      </c>
      <c r="G26" s="187"/>
      <c r="H26" s="187"/>
      <c r="I26" s="187"/>
    </row>
    <row r="27" spans="1:9" s="188" customFormat="1" ht="43.5">
      <c r="A27" s="187"/>
      <c r="B27" s="187"/>
      <c r="C27" s="911" t="s">
        <v>970</v>
      </c>
      <c r="D27" s="460"/>
      <c r="E27" s="923"/>
      <c r="F27" s="463" t="s">
        <v>514</v>
      </c>
      <c r="G27" s="187"/>
      <c r="H27" s="187"/>
      <c r="I27" s="187"/>
    </row>
    <row r="28" spans="1:9" s="188" customFormat="1" ht="21.75">
      <c r="A28" s="187"/>
      <c r="B28" s="187"/>
      <c r="C28" s="911" t="s">
        <v>971</v>
      </c>
      <c r="D28" s="460"/>
      <c r="E28" s="923"/>
      <c r="F28" s="463" t="s">
        <v>514</v>
      </c>
      <c r="G28" s="187"/>
      <c r="H28" s="187"/>
      <c r="I28" s="187"/>
    </row>
    <row r="29" spans="1:9" s="188" customFormat="1" ht="43.5">
      <c r="A29" s="187"/>
      <c r="B29" s="187"/>
      <c r="C29" s="911" t="s">
        <v>972</v>
      </c>
      <c r="D29" s="460"/>
      <c r="E29" s="923"/>
      <c r="F29" s="463"/>
      <c r="G29" s="187"/>
      <c r="H29" s="187"/>
      <c r="I29" s="187"/>
    </row>
    <row r="30" spans="1:9" s="188" customFormat="1" ht="21.75">
      <c r="A30" s="187"/>
      <c r="B30" s="187"/>
      <c r="C30" s="911" t="s">
        <v>973</v>
      </c>
      <c r="D30" s="460"/>
      <c r="E30" s="923"/>
      <c r="F30" s="463"/>
      <c r="G30" s="187"/>
      <c r="H30" s="187"/>
      <c r="I30" s="187"/>
    </row>
    <row r="31" spans="1:9" s="188" customFormat="1" ht="43.5">
      <c r="A31" s="187"/>
      <c r="B31" s="187"/>
      <c r="C31" s="912" t="s">
        <v>735</v>
      </c>
      <c r="D31" s="460"/>
      <c r="E31" s="923"/>
      <c r="F31" s="463"/>
      <c r="G31" s="187"/>
      <c r="H31" s="187"/>
      <c r="I31" s="187"/>
    </row>
    <row r="32" spans="1:9" s="188" customFormat="1" ht="21.75">
      <c r="A32" s="187"/>
      <c r="B32" s="187"/>
      <c r="C32" s="910" t="s">
        <v>974</v>
      </c>
      <c r="D32" s="460"/>
      <c r="E32" s="923"/>
      <c r="F32" s="461"/>
      <c r="G32" s="187"/>
      <c r="H32" s="187"/>
      <c r="I32" s="187"/>
    </row>
    <row r="33" spans="1:9" s="188" customFormat="1" ht="43.5">
      <c r="A33" s="187"/>
      <c r="B33" s="187"/>
      <c r="C33" s="911" t="s">
        <v>975</v>
      </c>
      <c r="D33" s="460"/>
      <c r="E33" s="923"/>
      <c r="F33" s="461"/>
      <c r="G33" s="187"/>
      <c r="H33" s="187"/>
      <c r="I33" s="187"/>
    </row>
    <row r="34" spans="1:9" s="188" customFormat="1" ht="21.75">
      <c r="A34" s="187"/>
      <c r="B34" s="187"/>
      <c r="C34" s="911" t="s">
        <v>976</v>
      </c>
      <c r="D34" s="460"/>
      <c r="E34" s="923"/>
      <c r="F34" s="461"/>
      <c r="G34" s="187"/>
      <c r="H34" s="187"/>
      <c r="I34" s="187"/>
    </row>
    <row r="35" spans="1:9" s="188" customFormat="1" ht="43.5">
      <c r="A35" s="187"/>
      <c r="B35" s="187"/>
      <c r="C35" s="911" t="s">
        <v>977</v>
      </c>
      <c r="D35" s="460"/>
      <c r="E35" s="923"/>
      <c r="F35" s="461"/>
      <c r="G35" s="187"/>
      <c r="H35" s="187"/>
      <c r="I35" s="187"/>
    </row>
    <row r="36" spans="1:9" s="188" customFormat="1" ht="43.5">
      <c r="A36" s="187"/>
      <c r="B36" s="187"/>
      <c r="C36" s="911" t="s">
        <v>978</v>
      </c>
      <c r="D36" s="460"/>
      <c r="E36" s="923"/>
      <c r="F36" s="461"/>
      <c r="G36" s="187"/>
      <c r="H36" s="187"/>
      <c r="I36" s="187"/>
    </row>
    <row r="37" spans="1:9" s="188" customFormat="1" ht="21.75">
      <c r="A37" s="187"/>
      <c r="B37" s="187"/>
      <c r="C37" s="911" t="s">
        <v>979</v>
      </c>
      <c r="D37" s="460"/>
      <c r="E37" s="923"/>
      <c r="F37" s="461"/>
      <c r="G37" s="187"/>
      <c r="H37" s="187"/>
      <c r="I37" s="187"/>
    </row>
    <row r="38" spans="1:9" s="188" customFormat="1" ht="21.75">
      <c r="A38" s="187"/>
      <c r="B38" s="187"/>
      <c r="C38" s="913" t="s">
        <v>980</v>
      </c>
      <c r="D38" s="460"/>
      <c r="E38" s="923"/>
      <c r="F38" s="461"/>
      <c r="G38" s="187"/>
      <c r="H38" s="187"/>
      <c r="I38" s="187"/>
    </row>
    <row r="39" spans="1:9" s="188" customFormat="1" ht="21.75">
      <c r="A39" s="187"/>
      <c r="B39" s="187"/>
      <c r="C39" s="914" t="s">
        <v>981</v>
      </c>
      <c r="D39" s="460"/>
      <c r="E39" s="923"/>
      <c r="F39" s="461"/>
      <c r="G39" s="187"/>
      <c r="H39" s="187"/>
      <c r="I39" s="187"/>
    </row>
    <row r="40" spans="1:9" s="188" customFormat="1" ht="43.5">
      <c r="A40" s="187"/>
      <c r="B40" s="187"/>
      <c r="C40" s="914" t="s">
        <v>982</v>
      </c>
      <c r="D40" s="460"/>
      <c r="E40" s="923"/>
      <c r="F40" s="461"/>
      <c r="G40" s="187"/>
      <c r="H40" s="187"/>
      <c r="I40" s="187"/>
    </row>
    <row r="41" spans="1:9" s="188" customFormat="1" ht="21.75">
      <c r="A41" s="187"/>
      <c r="B41" s="187"/>
      <c r="C41" s="909" t="s">
        <v>983</v>
      </c>
      <c r="D41" s="460" t="s">
        <v>92</v>
      </c>
      <c r="E41" s="923"/>
      <c r="F41" s="461" t="s">
        <v>1812</v>
      </c>
      <c r="G41" s="187"/>
      <c r="H41" s="187"/>
      <c r="I41" s="187"/>
    </row>
    <row r="42" spans="1:9" s="188" customFormat="1" ht="21.75">
      <c r="A42" s="187"/>
      <c r="B42" s="187"/>
      <c r="C42" s="909" t="s">
        <v>984</v>
      </c>
      <c r="D42" s="460"/>
      <c r="E42" s="923"/>
      <c r="F42" s="461"/>
      <c r="G42" s="187"/>
      <c r="H42" s="187"/>
      <c r="I42" s="187"/>
    </row>
    <row r="43" spans="1:9" s="188" customFormat="1" ht="21.75">
      <c r="A43" s="187"/>
      <c r="B43" s="187"/>
      <c r="C43" s="909" t="s">
        <v>985</v>
      </c>
      <c r="D43" s="460"/>
      <c r="E43" s="923"/>
      <c r="F43" s="461"/>
      <c r="G43" s="187"/>
      <c r="H43" s="187"/>
      <c r="I43" s="187"/>
    </row>
    <row r="44" spans="1:9" s="188" customFormat="1" ht="43.5">
      <c r="A44" s="407"/>
      <c r="B44" s="407"/>
      <c r="C44" s="915" t="s">
        <v>421</v>
      </c>
      <c r="D44" s="464" t="s">
        <v>963</v>
      </c>
      <c r="E44" s="924"/>
      <c r="F44" s="465" t="s">
        <v>2749</v>
      </c>
      <c r="G44" s="407"/>
      <c r="H44" s="407"/>
      <c r="I44" s="407"/>
    </row>
    <row r="45" spans="1:9" ht="43.5">
      <c r="A45" s="466"/>
      <c r="B45" s="466"/>
      <c r="C45" s="916" t="s">
        <v>422</v>
      </c>
      <c r="D45" s="467"/>
      <c r="E45" s="925"/>
      <c r="F45" s="468"/>
      <c r="G45" s="466"/>
      <c r="H45" s="466"/>
      <c r="I45" s="466"/>
    </row>
    <row r="46" spans="1:9" ht="21.75">
      <c r="A46" s="454"/>
      <c r="B46" s="454"/>
      <c r="C46" s="458" t="s">
        <v>423</v>
      </c>
      <c r="D46" s="455"/>
      <c r="E46" s="921"/>
      <c r="F46" s="469"/>
      <c r="G46" s="454"/>
      <c r="H46" s="454"/>
      <c r="I46" s="454"/>
    </row>
    <row r="47" spans="1:9" ht="21.75">
      <c r="A47" s="454"/>
      <c r="B47" s="454"/>
      <c r="C47" s="458" t="s">
        <v>424</v>
      </c>
      <c r="D47" s="455" t="s">
        <v>425</v>
      </c>
      <c r="E47" s="921"/>
      <c r="F47" s="469"/>
      <c r="G47" s="454"/>
      <c r="H47" s="454"/>
      <c r="I47" s="454"/>
    </row>
    <row r="48" spans="1:9" ht="21.75">
      <c r="A48" s="454"/>
      <c r="B48" s="454"/>
      <c r="C48" s="458" t="s">
        <v>426</v>
      </c>
      <c r="D48" s="455" t="s">
        <v>944</v>
      </c>
      <c r="E48" s="921"/>
      <c r="F48" s="455" t="s">
        <v>945</v>
      </c>
      <c r="G48" s="454"/>
      <c r="H48" s="454"/>
      <c r="I48" s="454"/>
    </row>
    <row r="49" spans="1:9" ht="21.75">
      <c r="A49" s="454"/>
      <c r="B49" s="454"/>
      <c r="C49" s="458" t="s">
        <v>427</v>
      </c>
      <c r="D49" s="455" t="s">
        <v>2530</v>
      </c>
      <c r="E49" s="921"/>
      <c r="F49" s="456">
        <v>20029</v>
      </c>
      <c r="G49" s="454"/>
      <c r="H49" s="454"/>
      <c r="I49" s="454"/>
    </row>
    <row r="50" spans="1:9" ht="21.75">
      <c r="A50" s="454"/>
      <c r="B50" s="454"/>
      <c r="C50" s="458" t="s">
        <v>428</v>
      </c>
      <c r="D50" s="455" t="s">
        <v>429</v>
      </c>
      <c r="E50" s="921"/>
      <c r="F50" s="456">
        <v>20029</v>
      </c>
      <c r="G50" s="454"/>
      <c r="H50" s="454"/>
      <c r="I50" s="454"/>
    </row>
    <row r="51" spans="1:9" ht="21.75">
      <c r="A51" s="454"/>
      <c r="B51" s="454"/>
      <c r="C51" s="458" t="s">
        <v>430</v>
      </c>
      <c r="D51" s="455" t="s">
        <v>431</v>
      </c>
      <c r="E51" s="921"/>
      <c r="F51" s="456">
        <v>20029</v>
      </c>
      <c r="G51" s="454"/>
      <c r="H51" s="454"/>
      <c r="I51" s="454"/>
    </row>
    <row r="52" spans="1:9" ht="21.75">
      <c r="A52" s="454"/>
      <c r="B52" s="454"/>
      <c r="C52" s="458" t="s">
        <v>432</v>
      </c>
      <c r="D52" s="455"/>
      <c r="E52" s="921"/>
      <c r="F52" s="469"/>
      <c r="G52" s="454"/>
      <c r="H52" s="454"/>
      <c r="I52" s="454"/>
    </row>
    <row r="53" spans="1:9" ht="21.75">
      <c r="A53" s="454"/>
      <c r="B53" s="454"/>
      <c r="C53" s="458" t="s">
        <v>930</v>
      </c>
      <c r="D53" s="455" t="s">
        <v>931</v>
      </c>
      <c r="E53" s="921"/>
      <c r="F53" s="456">
        <v>20059</v>
      </c>
      <c r="G53" s="454">
        <f>20*100*2</f>
        <v>4000</v>
      </c>
      <c r="H53" s="454" t="s">
        <v>2252</v>
      </c>
      <c r="I53" s="454"/>
    </row>
    <row r="54" spans="1:9" ht="43.5">
      <c r="A54" s="454"/>
      <c r="B54" s="454"/>
      <c r="C54" s="917" t="s">
        <v>2750</v>
      </c>
      <c r="D54" s="470"/>
      <c r="E54" s="921"/>
      <c r="F54" s="469"/>
      <c r="G54" s="454"/>
      <c r="H54" s="454"/>
      <c r="I54" s="454"/>
    </row>
    <row r="55" spans="1:9" ht="21.75">
      <c r="A55" s="454"/>
      <c r="B55" s="454"/>
      <c r="C55" s="918" t="s">
        <v>433</v>
      </c>
      <c r="D55" s="470" t="s">
        <v>434</v>
      </c>
      <c r="E55" s="921"/>
      <c r="F55" s="469" t="s">
        <v>1767</v>
      </c>
      <c r="G55" s="454"/>
      <c r="H55" s="454"/>
      <c r="I55" s="454"/>
    </row>
    <row r="56" spans="1:9" ht="21.75">
      <c r="A56" s="454"/>
      <c r="B56" s="454"/>
      <c r="C56" s="918" t="s">
        <v>435</v>
      </c>
      <c r="D56" s="470" t="s">
        <v>2585</v>
      </c>
      <c r="E56" s="921"/>
      <c r="F56" s="469" t="s">
        <v>2752</v>
      </c>
      <c r="G56" s="454"/>
      <c r="H56" s="454"/>
      <c r="I56" s="454"/>
    </row>
    <row r="57" spans="1:9" ht="21.75">
      <c r="A57" s="471"/>
      <c r="B57" s="471"/>
      <c r="C57" s="919" t="s">
        <v>436</v>
      </c>
      <c r="D57" s="472" t="s">
        <v>92</v>
      </c>
      <c r="E57" s="926"/>
      <c r="F57" s="473" t="s">
        <v>1767</v>
      </c>
      <c r="G57" s="471"/>
      <c r="H57" s="471"/>
      <c r="I57" s="471"/>
    </row>
    <row r="58" spans="1:9" ht="43.5">
      <c r="A58" s="447"/>
      <c r="B58" s="447"/>
      <c r="C58" s="920" t="s">
        <v>2751</v>
      </c>
      <c r="D58" s="474" t="s">
        <v>437</v>
      </c>
      <c r="E58" s="927" t="s">
        <v>438</v>
      </c>
      <c r="F58" s="475">
        <v>20271</v>
      </c>
      <c r="G58" s="447"/>
      <c r="H58" s="447"/>
      <c r="I58" s="447"/>
    </row>
    <row r="59" ht="21.75">
      <c r="G59" s="445">
        <f>SUM(G10:G58)</f>
        <v>8000</v>
      </c>
    </row>
  </sheetData>
  <sheetProtection/>
  <mergeCells count="5">
    <mergeCell ref="D13:D18"/>
    <mergeCell ref="A1:I1"/>
    <mergeCell ref="A2:I2"/>
    <mergeCell ref="A7:I7"/>
    <mergeCell ref="G8:H8"/>
  </mergeCells>
  <printOptions/>
  <pageMargins left="0.15" right="0.22" top="0.75" bottom="0.26" header="0.3" footer="0.3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5.75390625" style="170" customWidth="1"/>
    <col min="2" max="2" width="7.00390625" style="170" customWidth="1"/>
    <col min="3" max="3" width="40.75390625" style="170" customWidth="1"/>
    <col min="4" max="4" width="9.75390625" style="443" customWidth="1"/>
    <col min="5" max="5" width="27.625" style="494" customWidth="1"/>
    <col min="6" max="6" width="11.125" style="169" bestFit="1" customWidth="1"/>
    <col min="7" max="7" width="8.00390625" style="169" customWidth="1"/>
    <col min="8" max="8" width="7.375" style="170" customWidth="1"/>
    <col min="9" max="9" width="11.75390625" style="494" bestFit="1" customWidth="1"/>
    <col min="10" max="16384" width="9.00390625" style="170" customWidth="1"/>
  </cols>
  <sheetData>
    <row r="1" spans="1:9" ht="21.75">
      <c r="A1" s="1101" t="s">
        <v>2238</v>
      </c>
      <c r="B1" s="1101"/>
      <c r="C1" s="1101"/>
      <c r="D1" s="1101"/>
      <c r="E1" s="1101"/>
      <c r="F1" s="1101"/>
      <c r="G1" s="1101"/>
      <c r="H1" s="1101"/>
      <c r="I1" s="1101"/>
    </row>
    <row r="2" spans="1:9" ht="21.75">
      <c r="A2" s="1101" t="s">
        <v>2239</v>
      </c>
      <c r="B2" s="1101"/>
      <c r="C2" s="1101"/>
      <c r="D2" s="1101"/>
      <c r="E2" s="1101"/>
      <c r="F2" s="1101"/>
      <c r="G2" s="1101"/>
      <c r="H2" s="1101"/>
      <c r="I2" s="1101"/>
    </row>
    <row r="3" spans="1:9" ht="21.75">
      <c r="A3" s="411" t="s">
        <v>2240</v>
      </c>
      <c r="B3" s="384"/>
      <c r="C3" s="384"/>
      <c r="D3" s="412"/>
      <c r="E3" s="385"/>
      <c r="F3" s="383"/>
      <c r="G3" s="383"/>
      <c r="H3" s="384"/>
      <c r="I3" s="385"/>
    </row>
    <row r="4" spans="1:9" ht="21.75">
      <c r="A4" s="411" t="s">
        <v>147</v>
      </c>
      <c r="B4" s="384"/>
      <c r="C4" s="384"/>
      <c r="D4" s="412"/>
      <c r="E4" s="385"/>
      <c r="F4" s="383"/>
      <c r="G4" s="383"/>
      <c r="H4" s="384"/>
      <c r="I4" s="385"/>
    </row>
    <row r="5" spans="1:9" ht="21.75">
      <c r="A5" s="411" t="s">
        <v>148</v>
      </c>
      <c r="B5" s="384"/>
      <c r="C5" s="384"/>
      <c r="D5" s="412"/>
      <c r="E5" s="385"/>
      <c r="F5" s="383"/>
      <c r="G5" s="383"/>
      <c r="H5" s="384"/>
      <c r="I5" s="385"/>
    </row>
    <row r="6" spans="1:9" ht="21.75">
      <c r="A6" s="411" t="s">
        <v>149</v>
      </c>
      <c r="B6" s="384"/>
      <c r="C6" s="384"/>
      <c r="D6" s="412"/>
      <c r="E6" s="385"/>
      <c r="F6" s="383"/>
      <c r="G6" s="383"/>
      <c r="H6" s="384"/>
      <c r="I6" s="385"/>
    </row>
    <row r="7" spans="1:9" ht="21.75">
      <c r="A7" s="1102" t="s">
        <v>150</v>
      </c>
      <c r="B7" s="1102"/>
      <c r="C7" s="1102"/>
      <c r="D7" s="1102"/>
      <c r="E7" s="1102"/>
      <c r="F7" s="1102"/>
      <c r="G7" s="1102"/>
      <c r="H7" s="1102"/>
      <c r="I7" s="1102"/>
    </row>
    <row r="8" spans="1:9" ht="21.75">
      <c r="A8" s="413" t="s">
        <v>518</v>
      </c>
      <c r="B8" s="413" t="s">
        <v>712</v>
      </c>
      <c r="C8" s="413" t="s">
        <v>713</v>
      </c>
      <c r="D8" s="414" t="s">
        <v>714</v>
      </c>
      <c r="E8" s="928" t="s">
        <v>715</v>
      </c>
      <c r="F8" s="413" t="s">
        <v>716</v>
      </c>
      <c r="G8" s="1103" t="s">
        <v>519</v>
      </c>
      <c r="H8" s="1104"/>
      <c r="I8" s="928" t="s">
        <v>520</v>
      </c>
    </row>
    <row r="9" spans="1:9" ht="21.75">
      <c r="A9" s="415"/>
      <c r="B9" s="416" t="s">
        <v>717</v>
      </c>
      <c r="C9" s="415"/>
      <c r="D9" s="417"/>
      <c r="E9" s="929" t="s">
        <v>718</v>
      </c>
      <c r="F9" s="416" t="s">
        <v>719</v>
      </c>
      <c r="G9" s="418" t="s">
        <v>521</v>
      </c>
      <c r="H9" s="418" t="s">
        <v>720</v>
      </c>
      <c r="I9" s="938"/>
    </row>
    <row r="10" spans="1:9" ht="21.75">
      <c r="A10" s="419">
        <v>29</v>
      </c>
      <c r="B10" s="419">
        <v>130329</v>
      </c>
      <c r="C10" s="398" t="s">
        <v>151</v>
      </c>
      <c r="D10" s="420"/>
      <c r="E10" s="930"/>
      <c r="F10" s="421"/>
      <c r="G10" s="421"/>
      <c r="H10" s="419"/>
      <c r="I10" s="930"/>
    </row>
    <row r="11" spans="1:9" ht="21.75">
      <c r="A11" s="422"/>
      <c r="B11" s="422"/>
      <c r="C11" s="400" t="s">
        <v>443</v>
      </c>
      <c r="D11" s="423"/>
      <c r="E11" s="931"/>
      <c r="F11" s="424"/>
      <c r="G11" s="424"/>
      <c r="H11" s="422"/>
      <c r="I11" s="931"/>
    </row>
    <row r="12" spans="1:9" ht="21.75">
      <c r="A12" s="422"/>
      <c r="B12" s="422"/>
      <c r="C12" s="400" t="s">
        <v>152</v>
      </c>
      <c r="D12" s="423" t="s">
        <v>92</v>
      </c>
      <c r="E12" s="931" t="s">
        <v>2755</v>
      </c>
      <c r="F12" s="424" t="s">
        <v>153</v>
      </c>
      <c r="G12" s="424"/>
      <c r="H12" s="422"/>
      <c r="I12" s="931" t="s">
        <v>154</v>
      </c>
    </row>
    <row r="13" spans="1:9" ht="21.75">
      <c r="A13" s="422"/>
      <c r="B13" s="422"/>
      <c r="C13" s="400" t="s">
        <v>155</v>
      </c>
      <c r="D13" s="423" t="s">
        <v>156</v>
      </c>
      <c r="E13" s="931" t="s">
        <v>2756</v>
      </c>
      <c r="F13" s="424" t="s">
        <v>153</v>
      </c>
      <c r="G13" s="424"/>
      <c r="H13" s="422"/>
      <c r="I13" s="931" t="s">
        <v>154</v>
      </c>
    </row>
    <row r="14" spans="1:9" ht="21.75">
      <c r="A14" s="422"/>
      <c r="B14" s="422"/>
      <c r="C14" s="400" t="s">
        <v>157</v>
      </c>
      <c r="D14" s="423" t="s">
        <v>92</v>
      </c>
      <c r="E14" s="931" t="s">
        <v>988</v>
      </c>
      <c r="F14" s="424" t="s">
        <v>153</v>
      </c>
      <c r="G14" s="424"/>
      <c r="H14" s="422"/>
      <c r="I14" s="931" t="s">
        <v>154</v>
      </c>
    </row>
    <row r="15" spans="1:9" ht="21.75">
      <c r="A15" s="399"/>
      <c r="B15" s="399"/>
      <c r="C15" s="422" t="s">
        <v>158</v>
      </c>
      <c r="D15" s="425"/>
      <c r="E15" s="932" t="s">
        <v>989</v>
      </c>
      <c r="F15" s="426"/>
      <c r="G15" s="427"/>
      <c r="H15" s="428"/>
      <c r="I15" s="931" t="s">
        <v>154</v>
      </c>
    </row>
    <row r="16" spans="1:9" ht="21.75">
      <c r="A16" s="399"/>
      <c r="B16" s="399"/>
      <c r="C16" s="422" t="s">
        <v>159</v>
      </c>
      <c r="D16" s="425" t="s">
        <v>160</v>
      </c>
      <c r="E16" s="932"/>
      <c r="F16" s="424" t="s">
        <v>161</v>
      </c>
      <c r="G16" s="427"/>
      <c r="H16" s="428"/>
      <c r="I16" s="939"/>
    </row>
    <row r="17" spans="1:9" ht="21.75">
      <c r="A17" s="399"/>
      <c r="B17" s="399"/>
      <c r="C17" s="404" t="s">
        <v>162</v>
      </c>
      <c r="D17" s="429" t="s">
        <v>163</v>
      </c>
      <c r="E17" s="933"/>
      <c r="F17" s="424" t="s">
        <v>161</v>
      </c>
      <c r="G17" s="403"/>
      <c r="H17" s="403"/>
      <c r="I17" s="940"/>
    </row>
    <row r="18" spans="1:9" ht="21.75">
      <c r="A18" s="399"/>
      <c r="B18" s="399"/>
      <c r="C18" s="404" t="s">
        <v>164</v>
      </c>
      <c r="D18" s="429" t="s">
        <v>165</v>
      </c>
      <c r="E18" s="933"/>
      <c r="F18" s="424" t="s">
        <v>161</v>
      </c>
      <c r="G18" s="403"/>
      <c r="H18" s="403"/>
      <c r="I18" s="940"/>
    </row>
    <row r="19" spans="1:9" ht="43.5">
      <c r="A19" s="399"/>
      <c r="B19" s="399"/>
      <c r="C19" s="404" t="s">
        <v>166</v>
      </c>
      <c r="D19" s="429" t="s">
        <v>167</v>
      </c>
      <c r="E19" s="934"/>
      <c r="F19" s="401" t="s">
        <v>168</v>
      </c>
      <c r="G19" s="403"/>
      <c r="H19" s="403"/>
      <c r="I19" s="931" t="s">
        <v>154</v>
      </c>
    </row>
    <row r="20" spans="1:9" ht="43.5">
      <c r="A20" s="399"/>
      <c r="B20" s="399"/>
      <c r="C20" s="404" t="s">
        <v>169</v>
      </c>
      <c r="D20" s="429" t="s">
        <v>170</v>
      </c>
      <c r="E20" s="934"/>
      <c r="F20" s="430" t="s">
        <v>171</v>
      </c>
      <c r="G20" s="403"/>
      <c r="H20" s="403"/>
      <c r="I20" s="931" t="s">
        <v>154</v>
      </c>
    </row>
    <row r="21" spans="1:9" ht="43.5">
      <c r="A21" s="405"/>
      <c r="B21" s="405"/>
      <c r="C21" s="431" t="s">
        <v>172</v>
      </c>
      <c r="D21" s="432" t="s">
        <v>173</v>
      </c>
      <c r="E21" s="935"/>
      <c r="F21" s="433"/>
      <c r="G21" s="406"/>
      <c r="H21" s="406"/>
      <c r="I21" s="937" t="s">
        <v>154</v>
      </c>
    </row>
    <row r="22" spans="1:9" ht="65.25">
      <c r="A22" s="397">
        <v>30</v>
      </c>
      <c r="B22" s="397">
        <v>130330</v>
      </c>
      <c r="C22" s="434" t="s">
        <v>174</v>
      </c>
      <c r="D22" s="435"/>
      <c r="E22" s="936"/>
      <c r="F22" s="436"/>
      <c r="G22" s="437">
        <f>SUM(G26:G30)</f>
        <v>44500</v>
      </c>
      <c r="H22" s="438"/>
      <c r="I22" s="941"/>
    </row>
    <row r="23" spans="1:9" ht="21.75">
      <c r="A23" s="422"/>
      <c r="B23" s="422"/>
      <c r="C23" s="402" t="s">
        <v>175</v>
      </c>
      <c r="D23" s="423"/>
      <c r="E23" s="931"/>
      <c r="F23" s="424"/>
      <c r="G23" s="424"/>
      <c r="H23" s="422"/>
      <c r="I23" s="931"/>
    </row>
    <row r="24" spans="1:9" ht="21.75">
      <c r="A24" s="422"/>
      <c r="B24" s="422"/>
      <c r="C24" s="400" t="s">
        <v>443</v>
      </c>
      <c r="D24" s="423"/>
      <c r="E24" s="937" t="s">
        <v>2754</v>
      </c>
      <c r="F24" s="424"/>
      <c r="G24" s="424"/>
      <c r="H24" s="422"/>
      <c r="I24" s="931"/>
    </row>
    <row r="25" spans="1:9" ht="21.75">
      <c r="A25" s="422"/>
      <c r="B25" s="422"/>
      <c r="C25" s="399" t="s">
        <v>176</v>
      </c>
      <c r="D25" s="423"/>
      <c r="E25" s="931" t="s">
        <v>2753</v>
      </c>
      <c r="F25" s="424"/>
      <c r="G25" s="424"/>
      <c r="H25" s="422"/>
      <c r="I25" s="931" t="s">
        <v>154</v>
      </c>
    </row>
    <row r="26" spans="1:9" ht="21.75">
      <c r="A26" s="422"/>
      <c r="B26" s="422"/>
      <c r="C26" s="399" t="s">
        <v>177</v>
      </c>
      <c r="D26" s="423" t="s">
        <v>178</v>
      </c>
      <c r="E26" s="931"/>
      <c r="F26" s="424" t="s">
        <v>1767</v>
      </c>
      <c r="G26" s="424">
        <v>8000</v>
      </c>
      <c r="H26" s="422"/>
      <c r="I26" s="931"/>
    </row>
    <row r="27" spans="1:9" ht="21.75">
      <c r="A27" s="422"/>
      <c r="B27" s="422"/>
      <c r="C27" s="399" t="s">
        <v>2844</v>
      </c>
      <c r="D27" s="423" t="s">
        <v>178</v>
      </c>
      <c r="E27" s="931"/>
      <c r="F27" s="424" t="s">
        <v>1766</v>
      </c>
      <c r="G27" s="424">
        <v>8000</v>
      </c>
      <c r="H27" s="422"/>
      <c r="I27" s="931"/>
    </row>
    <row r="28" spans="1:9" ht="21.75">
      <c r="A28" s="422"/>
      <c r="B28" s="422"/>
      <c r="C28" s="399" t="s">
        <v>594</v>
      </c>
      <c r="D28" s="423" t="s">
        <v>178</v>
      </c>
      <c r="E28" s="931"/>
      <c r="F28" s="440" t="s">
        <v>179</v>
      </c>
      <c r="G28" s="424">
        <v>8000</v>
      </c>
      <c r="H28" s="422"/>
      <c r="I28" s="931"/>
    </row>
    <row r="29" spans="1:9" ht="21.75">
      <c r="A29" s="422"/>
      <c r="B29" s="422"/>
      <c r="C29" s="399" t="s">
        <v>2845</v>
      </c>
      <c r="D29" s="423" t="s">
        <v>178</v>
      </c>
      <c r="E29" s="931"/>
      <c r="F29" s="424" t="s">
        <v>180</v>
      </c>
      <c r="G29" s="424">
        <v>8000</v>
      </c>
      <c r="H29" s="422"/>
      <c r="I29" s="931"/>
    </row>
    <row r="30" spans="1:9" ht="21.75">
      <c r="A30" s="439"/>
      <c r="B30" s="439"/>
      <c r="C30" s="405" t="s">
        <v>181</v>
      </c>
      <c r="D30" s="441" t="s">
        <v>178</v>
      </c>
      <c r="E30" s="653"/>
      <c r="F30" s="442" t="s">
        <v>2568</v>
      </c>
      <c r="G30" s="442">
        <v>12500</v>
      </c>
      <c r="H30" s="439"/>
      <c r="I30" s="937" t="s">
        <v>154</v>
      </c>
    </row>
    <row r="31" ht="21.75">
      <c r="G31" s="668">
        <f>SUM(G22)</f>
        <v>44500</v>
      </c>
    </row>
  </sheetData>
  <sheetProtection/>
  <mergeCells count="4">
    <mergeCell ref="A1:I1"/>
    <mergeCell ref="A2:I2"/>
    <mergeCell ref="A7:I7"/>
    <mergeCell ref="G8:H8"/>
  </mergeCells>
  <printOptions/>
  <pageMargins left="0.23" right="0.05" top="0.75" bottom="0.32" header="0.3" footer="0.3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C28">
      <selection activeCell="C36" sqref="C36"/>
    </sheetView>
  </sheetViews>
  <sheetFormatPr defaultColWidth="9.00390625" defaultRowHeight="14.25"/>
  <cols>
    <col min="1" max="1" width="5.75390625" style="188" customWidth="1"/>
    <col min="2" max="2" width="6.25390625" style="188" customWidth="1"/>
    <col min="3" max="3" width="45.375" style="188" customWidth="1"/>
    <col min="4" max="4" width="14.25390625" style="188" bestFit="1" customWidth="1"/>
    <col min="5" max="5" width="21.00390625" style="188" customWidth="1"/>
    <col min="6" max="6" width="12.125" style="695" customWidth="1"/>
    <col min="7" max="7" width="9.875" style="188" customWidth="1"/>
    <col min="8" max="8" width="9.00390625" style="188" customWidth="1"/>
    <col min="9" max="9" width="9.00390625" style="410" customWidth="1"/>
    <col min="10" max="16384" width="9.00390625" style="188" customWidth="1"/>
  </cols>
  <sheetData>
    <row r="1" spans="1:9" ht="21.75">
      <c r="A1" s="1105" t="s">
        <v>2238</v>
      </c>
      <c r="B1" s="1105"/>
      <c r="C1" s="1105"/>
      <c r="D1" s="1105"/>
      <c r="E1" s="1105"/>
      <c r="F1" s="1105"/>
      <c r="G1" s="1105"/>
      <c r="H1" s="1105"/>
      <c r="I1" s="1105"/>
    </row>
    <row r="2" spans="1:9" ht="21.75">
      <c r="A2" s="1105" t="s">
        <v>2239</v>
      </c>
      <c r="B2" s="1105"/>
      <c r="C2" s="1105"/>
      <c r="D2" s="1105"/>
      <c r="E2" s="1105"/>
      <c r="F2" s="1105"/>
      <c r="G2" s="1105"/>
      <c r="H2" s="1105"/>
      <c r="I2" s="1105"/>
    </row>
    <row r="3" spans="1:9" ht="21.75">
      <c r="A3" s="384" t="s">
        <v>2240</v>
      </c>
      <c r="B3" s="384"/>
      <c r="C3" s="384"/>
      <c r="D3" s="384"/>
      <c r="E3" s="384"/>
      <c r="F3" s="946"/>
      <c r="G3" s="384"/>
      <c r="H3" s="384"/>
      <c r="I3" s="385"/>
    </row>
    <row r="4" spans="1:9" ht="21.75">
      <c r="A4" s="384" t="s">
        <v>439</v>
      </c>
      <c r="B4" s="384"/>
      <c r="C4" s="384"/>
      <c r="D4" s="384"/>
      <c r="E4" s="384"/>
      <c r="F4" s="946"/>
      <c r="G4" s="384"/>
      <c r="H4" s="384"/>
      <c r="I4" s="385"/>
    </row>
    <row r="5" spans="1:9" ht="21.75">
      <c r="A5" s="384" t="s">
        <v>440</v>
      </c>
      <c r="B5" s="384"/>
      <c r="C5" s="384"/>
      <c r="D5" s="384"/>
      <c r="E5" s="384"/>
      <c r="F5" s="946"/>
      <c r="G5" s="384"/>
      <c r="H5" s="384"/>
      <c r="I5" s="385"/>
    </row>
    <row r="6" spans="1:9" ht="21.75">
      <c r="A6" s="384" t="s">
        <v>996</v>
      </c>
      <c r="B6" s="384"/>
      <c r="C6" s="384"/>
      <c r="D6" s="384"/>
      <c r="E6" s="384"/>
      <c r="F6" s="946"/>
      <c r="G6" s="384"/>
      <c r="H6" s="384"/>
      <c r="I6" s="385"/>
    </row>
    <row r="7" spans="1:9" ht="21.75">
      <c r="A7" s="1106" t="s">
        <v>997</v>
      </c>
      <c r="B7" s="1106"/>
      <c r="C7" s="1106"/>
      <c r="D7" s="1106"/>
      <c r="E7" s="1106"/>
      <c r="F7" s="1106"/>
      <c r="G7" s="1106"/>
      <c r="H7" s="1106"/>
      <c r="I7" s="387"/>
    </row>
    <row r="8" spans="1:9" ht="21.75">
      <c r="A8" s="1106" t="s">
        <v>998</v>
      </c>
      <c r="B8" s="1106"/>
      <c r="C8" s="1106"/>
      <c r="D8" s="1106"/>
      <c r="E8" s="1106"/>
      <c r="F8" s="1106"/>
      <c r="G8" s="1106"/>
      <c r="H8" s="386"/>
      <c r="I8" s="387"/>
    </row>
    <row r="9" spans="1:9" ht="21.75">
      <c r="A9" s="386" t="s">
        <v>999</v>
      </c>
      <c r="B9" s="386"/>
      <c r="C9" s="386"/>
      <c r="D9" s="386"/>
      <c r="E9" s="386"/>
      <c r="F9" s="947"/>
      <c r="G9" s="990"/>
      <c r="H9" s="990"/>
      <c r="I9" s="991"/>
    </row>
    <row r="10" spans="1:9" s="392" customFormat="1" ht="21.75">
      <c r="A10" s="388" t="s">
        <v>518</v>
      </c>
      <c r="B10" s="388" t="s">
        <v>712</v>
      </c>
      <c r="C10" s="942" t="s">
        <v>713</v>
      </c>
      <c r="D10" s="388" t="s">
        <v>714</v>
      </c>
      <c r="E10" s="388" t="s">
        <v>715</v>
      </c>
      <c r="F10" s="942" t="s">
        <v>716</v>
      </c>
      <c r="G10" s="389" t="s">
        <v>519</v>
      </c>
      <c r="H10" s="390"/>
      <c r="I10" s="391" t="s">
        <v>520</v>
      </c>
    </row>
    <row r="11" spans="1:9" s="392" customFormat="1" ht="21.75">
      <c r="A11" s="393"/>
      <c r="B11" s="394" t="s">
        <v>717</v>
      </c>
      <c r="C11" s="943"/>
      <c r="D11" s="393"/>
      <c r="E11" s="394" t="s">
        <v>718</v>
      </c>
      <c r="F11" s="948" t="s">
        <v>719</v>
      </c>
      <c r="G11" s="395" t="s">
        <v>521</v>
      </c>
      <c r="H11" s="395" t="s">
        <v>720</v>
      </c>
      <c r="I11" s="396"/>
    </row>
    <row r="12" spans="1:9" s="954" customFormat="1" ht="27" customHeight="1">
      <c r="A12" s="949">
        <v>31</v>
      </c>
      <c r="B12" s="949">
        <v>130331</v>
      </c>
      <c r="C12" s="950" t="s">
        <v>441</v>
      </c>
      <c r="D12" s="949"/>
      <c r="E12" s="951"/>
      <c r="F12" s="952"/>
      <c r="G12" s="949"/>
      <c r="H12" s="949"/>
      <c r="I12" s="953" t="s">
        <v>442</v>
      </c>
    </row>
    <row r="13" spans="1:9" s="954" customFormat="1" ht="21.75">
      <c r="A13" s="955"/>
      <c r="B13" s="955"/>
      <c r="C13" s="956" t="s">
        <v>443</v>
      </c>
      <c r="D13" s="955"/>
      <c r="E13" s="957"/>
      <c r="F13" s="958"/>
      <c r="G13" s="955"/>
      <c r="H13" s="955"/>
      <c r="I13" s="959"/>
    </row>
    <row r="14" spans="1:9" s="954" customFormat="1" ht="21.75">
      <c r="A14" s="955"/>
      <c r="B14" s="955"/>
      <c r="C14" s="956" t="s">
        <v>444</v>
      </c>
      <c r="D14" s="955" t="s">
        <v>92</v>
      </c>
      <c r="E14" s="957" t="s">
        <v>994</v>
      </c>
      <c r="F14" s="958" t="s">
        <v>2958</v>
      </c>
      <c r="G14" s="955"/>
      <c r="H14" s="955"/>
      <c r="I14" s="959" t="s">
        <v>445</v>
      </c>
    </row>
    <row r="15" spans="1:9" s="954" customFormat="1" ht="43.5">
      <c r="A15" s="955"/>
      <c r="B15" s="955"/>
      <c r="C15" s="956" t="s">
        <v>446</v>
      </c>
      <c r="D15" s="955" t="s">
        <v>993</v>
      </c>
      <c r="E15" s="957" t="s">
        <v>995</v>
      </c>
      <c r="F15" s="958" t="s">
        <v>2958</v>
      </c>
      <c r="G15" s="955"/>
      <c r="H15" s="955"/>
      <c r="I15" s="959"/>
    </row>
    <row r="16" spans="1:9" s="954" customFormat="1" ht="21.75">
      <c r="A16" s="955"/>
      <c r="B16" s="955"/>
      <c r="C16" s="960" t="s">
        <v>447</v>
      </c>
      <c r="D16" s="955"/>
      <c r="E16" s="957"/>
      <c r="F16" s="958" t="s">
        <v>448</v>
      </c>
      <c r="G16" s="955"/>
      <c r="H16" s="955"/>
      <c r="I16" s="959"/>
    </row>
    <row r="17" spans="1:12" s="954" customFormat="1" ht="21.75">
      <c r="A17" s="955"/>
      <c r="B17" s="955"/>
      <c r="C17" s="961" t="s">
        <v>449</v>
      </c>
      <c r="D17" s="962" t="s">
        <v>450</v>
      </c>
      <c r="E17" s="963"/>
      <c r="F17" s="964"/>
      <c r="G17" s="965"/>
      <c r="H17" s="966"/>
      <c r="I17" s="967" t="s">
        <v>1767</v>
      </c>
      <c r="J17" s="968"/>
      <c r="K17" s="968"/>
      <c r="L17" s="968"/>
    </row>
    <row r="18" spans="1:12" s="954" customFormat="1" ht="21.75">
      <c r="A18" s="955"/>
      <c r="B18" s="955"/>
      <c r="C18" s="961" t="s">
        <v>451</v>
      </c>
      <c r="D18" s="962" t="s">
        <v>2259</v>
      </c>
      <c r="E18" s="969"/>
      <c r="F18" s="958" t="s">
        <v>2707</v>
      </c>
      <c r="G18" s="965"/>
      <c r="H18" s="966"/>
      <c r="I18" s="967" t="s">
        <v>452</v>
      </c>
      <c r="J18" s="968"/>
      <c r="K18" s="968"/>
      <c r="L18" s="968"/>
    </row>
    <row r="19" spans="1:12" s="954" customFormat="1" ht="43.5">
      <c r="A19" s="955"/>
      <c r="B19" s="955"/>
      <c r="C19" s="961" t="s">
        <v>453</v>
      </c>
      <c r="D19" s="962" t="s">
        <v>990</v>
      </c>
      <c r="E19" s="970"/>
      <c r="F19" s="958" t="s">
        <v>454</v>
      </c>
      <c r="G19" s="966"/>
      <c r="H19" s="966"/>
      <c r="I19" s="971" t="s">
        <v>455</v>
      </c>
      <c r="J19" s="968"/>
      <c r="K19" s="968"/>
      <c r="L19" s="968"/>
    </row>
    <row r="20" spans="1:12" s="954" customFormat="1" ht="43.5">
      <c r="A20" s="955"/>
      <c r="B20" s="955"/>
      <c r="C20" s="961" t="s">
        <v>991</v>
      </c>
      <c r="D20" s="962"/>
      <c r="E20" s="970"/>
      <c r="F20" s="958" t="s">
        <v>456</v>
      </c>
      <c r="G20" s="966"/>
      <c r="H20" s="966"/>
      <c r="I20" s="971" t="s">
        <v>455</v>
      </c>
      <c r="J20" s="968"/>
      <c r="K20" s="968"/>
      <c r="L20" s="968"/>
    </row>
    <row r="21" spans="1:12" s="954" customFormat="1" ht="21.75">
      <c r="A21" s="955"/>
      <c r="B21" s="955"/>
      <c r="C21" s="961" t="s">
        <v>992</v>
      </c>
      <c r="D21" s="962"/>
      <c r="E21" s="970"/>
      <c r="F21" s="958"/>
      <c r="G21" s="966"/>
      <c r="H21" s="966"/>
      <c r="I21" s="971"/>
      <c r="J21" s="968"/>
      <c r="K21" s="968"/>
      <c r="L21" s="968"/>
    </row>
    <row r="22" spans="1:12" s="954" customFormat="1" ht="43.5">
      <c r="A22" s="955"/>
      <c r="B22" s="955"/>
      <c r="C22" s="961" t="s">
        <v>457</v>
      </c>
      <c r="D22" s="962" t="s">
        <v>1462</v>
      </c>
      <c r="E22" s="970"/>
      <c r="F22" s="958" t="s">
        <v>1781</v>
      </c>
      <c r="G22" s="966"/>
      <c r="H22" s="966"/>
      <c r="I22" s="971" t="s">
        <v>455</v>
      </c>
      <c r="J22" s="968"/>
      <c r="K22" s="968"/>
      <c r="L22" s="968"/>
    </row>
    <row r="23" spans="1:12" s="954" customFormat="1" ht="21.75">
      <c r="A23" s="955"/>
      <c r="B23" s="955"/>
      <c r="C23" s="961" t="s">
        <v>458</v>
      </c>
      <c r="D23" s="962" t="s">
        <v>1462</v>
      </c>
      <c r="E23" s="970"/>
      <c r="F23" s="958" t="s">
        <v>1781</v>
      </c>
      <c r="G23" s="966"/>
      <c r="H23" s="966" t="s">
        <v>534</v>
      </c>
      <c r="I23" s="971" t="s">
        <v>455</v>
      </c>
      <c r="J23" s="968"/>
      <c r="K23" s="968"/>
      <c r="L23" s="968"/>
    </row>
    <row r="24" spans="1:12" s="954" customFormat="1" ht="21.75">
      <c r="A24" s="955"/>
      <c r="B24" s="955"/>
      <c r="C24" s="961" t="s">
        <v>459</v>
      </c>
      <c r="D24" s="962"/>
      <c r="E24" s="969"/>
      <c r="F24" s="964"/>
      <c r="G24" s="965"/>
      <c r="H24" s="966"/>
      <c r="I24" s="972"/>
      <c r="J24" s="968"/>
      <c r="K24" s="968"/>
      <c r="L24" s="968"/>
    </row>
    <row r="25" spans="1:9" s="954" customFormat="1" ht="21.75">
      <c r="A25" s="955"/>
      <c r="B25" s="955"/>
      <c r="C25" s="956" t="s">
        <v>460</v>
      </c>
      <c r="D25" s="955"/>
      <c r="E25" s="957"/>
      <c r="F25" s="958"/>
      <c r="G25" s="955"/>
      <c r="H25" s="955"/>
      <c r="I25" s="959"/>
    </row>
    <row r="26" spans="1:9" s="954" customFormat="1" ht="21.75">
      <c r="A26" s="955"/>
      <c r="B26" s="955"/>
      <c r="C26" s="956" t="s">
        <v>461</v>
      </c>
      <c r="D26" s="955"/>
      <c r="E26" s="957"/>
      <c r="F26" s="958"/>
      <c r="G26" s="955"/>
      <c r="H26" s="955"/>
      <c r="I26" s="959"/>
    </row>
    <row r="27" spans="1:9" s="954" customFormat="1" ht="21.75">
      <c r="A27" s="955"/>
      <c r="B27" s="955"/>
      <c r="C27" s="961" t="s">
        <v>462</v>
      </c>
      <c r="D27" s="955" t="s">
        <v>92</v>
      </c>
      <c r="E27" s="957"/>
      <c r="F27" s="958" t="s">
        <v>1812</v>
      </c>
      <c r="G27" s="955"/>
      <c r="H27" s="955"/>
      <c r="I27" s="959"/>
    </row>
    <row r="28" spans="1:9" s="954" customFormat="1" ht="21.75">
      <c r="A28" s="955"/>
      <c r="B28" s="955"/>
      <c r="C28" s="961" t="s">
        <v>463</v>
      </c>
      <c r="D28" s="955"/>
      <c r="E28" s="957"/>
      <c r="F28" s="958"/>
      <c r="G28" s="955"/>
      <c r="H28" s="955"/>
      <c r="I28" s="959"/>
    </row>
    <row r="29" spans="1:9" s="954" customFormat="1" ht="21.75">
      <c r="A29" s="955"/>
      <c r="B29" s="955"/>
      <c r="C29" s="961" t="s">
        <v>464</v>
      </c>
      <c r="D29" s="955"/>
      <c r="E29" s="957"/>
      <c r="F29" s="973"/>
      <c r="G29" s="955"/>
      <c r="H29" s="955"/>
      <c r="I29" s="959"/>
    </row>
    <row r="30" spans="1:9" s="954" customFormat="1" ht="21.75">
      <c r="A30" s="955"/>
      <c r="B30" s="955"/>
      <c r="C30" s="961" t="s">
        <v>465</v>
      </c>
      <c r="D30" s="955"/>
      <c r="E30" s="957"/>
      <c r="F30" s="958"/>
      <c r="G30" s="955"/>
      <c r="H30" s="955"/>
      <c r="I30" s="959"/>
    </row>
    <row r="31" spans="1:9" s="954" customFormat="1" ht="21.75">
      <c r="A31" s="955"/>
      <c r="B31" s="955"/>
      <c r="C31" s="961" t="s">
        <v>466</v>
      </c>
      <c r="D31" s="955"/>
      <c r="E31" s="957"/>
      <c r="F31" s="958"/>
      <c r="G31" s="955"/>
      <c r="H31" s="955"/>
      <c r="I31" s="959"/>
    </row>
    <row r="32" spans="1:9" s="954" customFormat="1" ht="21.75">
      <c r="A32" s="955"/>
      <c r="B32" s="955"/>
      <c r="C32" s="961" t="s">
        <v>467</v>
      </c>
      <c r="D32" s="955"/>
      <c r="E32" s="957"/>
      <c r="F32" s="958"/>
      <c r="G32" s="955"/>
      <c r="H32" s="955"/>
      <c r="I32" s="959"/>
    </row>
    <row r="33" spans="1:9" s="954" customFormat="1" ht="21.75">
      <c r="A33" s="955"/>
      <c r="B33" s="955"/>
      <c r="C33" s="956" t="s">
        <v>468</v>
      </c>
      <c r="D33" s="955"/>
      <c r="E33" s="957"/>
      <c r="F33" s="958"/>
      <c r="G33" s="955"/>
      <c r="H33" s="955"/>
      <c r="I33" s="959"/>
    </row>
    <row r="34" spans="1:9" s="954" customFormat="1" ht="21.75">
      <c r="A34" s="955"/>
      <c r="B34" s="955"/>
      <c r="C34" s="956" t="s">
        <v>469</v>
      </c>
      <c r="D34" s="955" t="s">
        <v>2259</v>
      </c>
      <c r="E34" s="957"/>
      <c r="F34" s="958" t="s">
        <v>2707</v>
      </c>
      <c r="G34" s="955"/>
      <c r="H34" s="955"/>
      <c r="I34" s="959"/>
    </row>
    <row r="35" spans="1:12" s="954" customFormat="1" ht="43.5">
      <c r="A35" s="955"/>
      <c r="B35" s="955"/>
      <c r="C35" s="961" t="s">
        <v>470</v>
      </c>
      <c r="D35" s="955" t="s">
        <v>2259</v>
      </c>
      <c r="E35" s="957"/>
      <c r="F35" s="974" t="s">
        <v>473</v>
      </c>
      <c r="G35" s="955"/>
      <c r="H35" s="955"/>
      <c r="I35" s="959"/>
      <c r="J35" s="968"/>
      <c r="K35" s="968"/>
      <c r="L35" s="968"/>
    </row>
    <row r="36" spans="1:12" s="954" customFormat="1" ht="43.5">
      <c r="A36" s="955"/>
      <c r="B36" s="955"/>
      <c r="C36" s="961" t="s">
        <v>471</v>
      </c>
      <c r="D36" s="955"/>
      <c r="E36" s="957"/>
      <c r="F36" s="958"/>
      <c r="G36" s="955"/>
      <c r="H36" s="955"/>
      <c r="I36" s="959"/>
      <c r="J36" s="968"/>
      <c r="K36" s="968"/>
      <c r="L36" s="968"/>
    </row>
    <row r="37" spans="1:12" s="954" customFormat="1" ht="43.5">
      <c r="A37" s="955"/>
      <c r="B37" s="955"/>
      <c r="C37" s="961" t="s">
        <v>472</v>
      </c>
      <c r="D37" s="955"/>
      <c r="E37" s="957"/>
      <c r="F37" s="974" t="s">
        <v>473</v>
      </c>
      <c r="G37" s="955"/>
      <c r="H37" s="955"/>
      <c r="I37" s="959" t="s">
        <v>474</v>
      </c>
      <c r="J37" s="968"/>
      <c r="K37" s="968"/>
      <c r="L37" s="968"/>
    </row>
    <row r="38" spans="1:12" s="954" customFormat="1" ht="43.5">
      <c r="A38" s="955"/>
      <c r="B38" s="955"/>
      <c r="C38" s="961" t="s">
        <v>475</v>
      </c>
      <c r="D38" s="955"/>
      <c r="E38" s="957"/>
      <c r="F38" s="974" t="s">
        <v>473</v>
      </c>
      <c r="G38" s="955"/>
      <c r="H38" s="955"/>
      <c r="I38" s="959" t="s">
        <v>474</v>
      </c>
      <c r="J38" s="968"/>
      <c r="K38" s="968"/>
      <c r="L38" s="968"/>
    </row>
    <row r="39" spans="1:12" s="954" customFormat="1" ht="43.5">
      <c r="A39" s="955"/>
      <c r="B39" s="955"/>
      <c r="C39" s="961" t="s">
        <v>476</v>
      </c>
      <c r="D39" s="955"/>
      <c r="E39" s="957"/>
      <c r="F39" s="974" t="s">
        <v>473</v>
      </c>
      <c r="G39" s="955"/>
      <c r="H39" s="955"/>
      <c r="I39" s="959" t="s">
        <v>474</v>
      </c>
      <c r="J39" s="968"/>
      <c r="K39" s="968"/>
      <c r="L39" s="968"/>
    </row>
    <row r="40" spans="1:12" s="954" customFormat="1" ht="43.5">
      <c r="A40" s="955"/>
      <c r="B40" s="955"/>
      <c r="C40" s="961" t="s">
        <v>477</v>
      </c>
      <c r="D40" s="955"/>
      <c r="E40" s="957"/>
      <c r="F40" s="974" t="s">
        <v>473</v>
      </c>
      <c r="G40" s="955"/>
      <c r="H40" s="955"/>
      <c r="I40" s="959" t="s">
        <v>474</v>
      </c>
      <c r="J40" s="968"/>
      <c r="K40" s="968"/>
      <c r="L40" s="968"/>
    </row>
    <row r="41" spans="1:12" s="954" customFormat="1" ht="43.5">
      <c r="A41" s="955"/>
      <c r="B41" s="955"/>
      <c r="C41" s="961" t="s">
        <v>478</v>
      </c>
      <c r="D41" s="955"/>
      <c r="E41" s="957"/>
      <c r="F41" s="974" t="s">
        <v>473</v>
      </c>
      <c r="G41" s="955"/>
      <c r="H41" s="955"/>
      <c r="I41" s="959" t="s">
        <v>474</v>
      </c>
      <c r="J41" s="968"/>
      <c r="K41" s="968"/>
      <c r="L41" s="968"/>
    </row>
    <row r="42" spans="1:12" s="954" customFormat="1" ht="21.75">
      <c r="A42" s="955"/>
      <c r="B42" s="955"/>
      <c r="C42" s="961" t="s">
        <v>479</v>
      </c>
      <c r="D42" s="955" t="s">
        <v>480</v>
      </c>
      <c r="E42" s="957"/>
      <c r="F42" s="975" t="s">
        <v>481</v>
      </c>
      <c r="G42" s="955">
        <v>15600</v>
      </c>
      <c r="H42" s="955" t="s">
        <v>940</v>
      </c>
      <c r="I42" s="959" t="s">
        <v>576</v>
      </c>
      <c r="J42" s="968"/>
      <c r="K42" s="968"/>
      <c r="L42" s="968"/>
    </row>
    <row r="43" spans="1:12" s="954" customFormat="1" ht="21.75">
      <c r="A43" s="955"/>
      <c r="B43" s="955"/>
      <c r="C43" s="961" t="s">
        <v>482</v>
      </c>
      <c r="D43" s="955"/>
      <c r="E43" s="957"/>
      <c r="F43" s="975" t="s">
        <v>481</v>
      </c>
      <c r="G43" s="955"/>
      <c r="H43" s="955"/>
      <c r="I43" s="959" t="s">
        <v>442</v>
      </c>
      <c r="J43" s="968"/>
      <c r="K43" s="968"/>
      <c r="L43" s="968"/>
    </row>
    <row r="44" spans="1:12" s="954" customFormat="1" ht="21.75">
      <c r="A44" s="955"/>
      <c r="B44" s="955"/>
      <c r="C44" s="961" t="s">
        <v>483</v>
      </c>
      <c r="D44" s="955"/>
      <c r="E44" s="957"/>
      <c r="F44" s="975" t="s">
        <v>481</v>
      </c>
      <c r="G44" s="955"/>
      <c r="H44" s="955"/>
      <c r="I44" s="959" t="s">
        <v>484</v>
      </c>
      <c r="J44" s="968"/>
      <c r="K44" s="968"/>
      <c r="L44" s="968"/>
    </row>
    <row r="45" spans="1:12" s="954" customFormat="1" ht="21.75">
      <c r="A45" s="955"/>
      <c r="B45" s="955"/>
      <c r="C45" s="961" t="s">
        <v>485</v>
      </c>
      <c r="D45" s="955"/>
      <c r="E45" s="957"/>
      <c r="F45" s="975" t="s">
        <v>481</v>
      </c>
      <c r="G45" s="955"/>
      <c r="H45" s="955"/>
      <c r="I45" s="959" t="s">
        <v>484</v>
      </c>
      <c r="J45" s="968"/>
      <c r="K45" s="968"/>
      <c r="L45" s="968"/>
    </row>
    <row r="46" spans="1:12" s="954" customFormat="1" ht="21.75">
      <c r="A46" s="955"/>
      <c r="B46" s="955"/>
      <c r="C46" s="961" t="s">
        <v>486</v>
      </c>
      <c r="D46" s="955"/>
      <c r="E46" s="957"/>
      <c r="F46" s="975" t="s">
        <v>481</v>
      </c>
      <c r="G46" s="955"/>
      <c r="H46" s="955"/>
      <c r="I46" s="959" t="s">
        <v>484</v>
      </c>
      <c r="J46" s="968"/>
      <c r="K46" s="968"/>
      <c r="L46" s="968"/>
    </row>
    <row r="47" spans="1:12" s="954" customFormat="1" ht="21.75">
      <c r="A47" s="955"/>
      <c r="B47" s="955"/>
      <c r="C47" s="961" t="s">
        <v>487</v>
      </c>
      <c r="D47" s="955"/>
      <c r="E47" s="957"/>
      <c r="F47" s="975" t="s">
        <v>481</v>
      </c>
      <c r="G47" s="955"/>
      <c r="H47" s="955"/>
      <c r="I47" s="959" t="s">
        <v>484</v>
      </c>
      <c r="J47" s="968"/>
      <c r="K47" s="968"/>
      <c r="L47" s="968"/>
    </row>
    <row r="48" spans="1:12" s="954" customFormat="1" ht="21.75">
      <c r="A48" s="955"/>
      <c r="B48" s="955"/>
      <c r="C48" s="961" t="s">
        <v>488</v>
      </c>
      <c r="D48" s="955"/>
      <c r="E48" s="957"/>
      <c r="F48" s="975" t="s">
        <v>481</v>
      </c>
      <c r="G48" s="955"/>
      <c r="H48" s="955"/>
      <c r="I48" s="959" t="s">
        <v>484</v>
      </c>
      <c r="J48" s="968"/>
      <c r="K48" s="968"/>
      <c r="L48" s="968"/>
    </row>
    <row r="49" spans="1:12" s="954" customFormat="1" ht="21.75">
      <c r="A49" s="955"/>
      <c r="B49" s="955"/>
      <c r="C49" s="961" t="s">
        <v>489</v>
      </c>
      <c r="D49" s="955"/>
      <c r="E49" s="957"/>
      <c r="F49" s="975" t="s">
        <v>481</v>
      </c>
      <c r="G49" s="955"/>
      <c r="H49" s="955"/>
      <c r="I49" s="959" t="s">
        <v>484</v>
      </c>
      <c r="J49" s="968"/>
      <c r="K49" s="968"/>
      <c r="L49" s="968"/>
    </row>
    <row r="50" spans="1:12" s="954" customFormat="1" ht="21.75">
      <c r="A50" s="955"/>
      <c r="B50" s="955"/>
      <c r="C50" s="961" t="s">
        <v>490</v>
      </c>
      <c r="D50" s="955"/>
      <c r="E50" s="957"/>
      <c r="F50" s="975" t="s">
        <v>481</v>
      </c>
      <c r="G50" s="955"/>
      <c r="H50" s="955"/>
      <c r="I50" s="959" t="s">
        <v>491</v>
      </c>
      <c r="J50" s="968"/>
      <c r="K50" s="968"/>
      <c r="L50" s="968"/>
    </row>
    <row r="51" spans="1:12" s="954" customFormat="1" ht="21.75">
      <c r="A51" s="955"/>
      <c r="B51" s="955"/>
      <c r="C51" s="961" t="s">
        <v>492</v>
      </c>
      <c r="D51" s="955"/>
      <c r="E51" s="957"/>
      <c r="F51" s="975" t="s">
        <v>481</v>
      </c>
      <c r="G51" s="955"/>
      <c r="H51" s="955"/>
      <c r="I51" s="959" t="s">
        <v>442</v>
      </c>
      <c r="J51" s="968"/>
      <c r="K51" s="968"/>
      <c r="L51" s="968"/>
    </row>
    <row r="52" spans="1:12" s="954" customFormat="1" ht="21.75">
      <c r="A52" s="955"/>
      <c r="B52" s="955"/>
      <c r="C52" s="961" t="s">
        <v>493</v>
      </c>
      <c r="D52" s="955"/>
      <c r="E52" s="957"/>
      <c r="F52" s="975" t="s">
        <v>481</v>
      </c>
      <c r="G52" s="955"/>
      <c r="H52" s="955"/>
      <c r="I52" s="959" t="s">
        <v>494</v>
      </c>
      <c r="J52" s="968"/>
      <c r="K52" s="968"/>
      <c r="L52" s="968"/>
    </row>
    <row r="53" spans="1:12" s="954" customFormat="1" ht="21.75">
      <c r="A53" s="955"/>
      <c r="B53" s="955"/>
      <c r="C53" s="961" t="s">
        <v>495</v>
      </c>
      <c r="D53" s="955"/>
      <c r="E53" s="957"/>
      <c r="F53" s="975" t="s">
        <v>481</v>
      </c>
      <c r="G53" s="955"/>
      <c r="H53" s="955"/>
      <c r="I53" s="959" t="s">
        <v>891</v>
      </c>
      <c r="J53" s="968"/>
      <c r="K53" s="968"/>
      <c r="L53" s="968"/>
    </row>
    <row r="54" spans="1:12" s="954" customFormat="1" ht="21.75">
      <c r="A54" s="955"/>
      <c r="B54" s="955"/>
      <c r="C54" s="956" t="s">
        <v>496</v>
      </c>
      <c r="D54" s="955"/>
      <c r="E54" s="957"/>
      <c r="F54" s="975" t="s">
        <v>481</v>
      </c>
      <c r="G54" s="955"/>
      <c r="H54" s="955"/>
      <c r="I54" s="959" t="s">
        <v>497</v>
      </c>
      <c r="J54" s="968"/>
      <c r="K54" s="968"/>
      <c r="L54" s="968"/>
    </row>
    <row r="55" spans="1:12" s="954" customFormat="1" ht="21.75">
      <c r="A55" s="955"/>
      <c r="B55" s="955"/>
      <c r="C55" s="956" t="s">
        <v>498</v>
      </c>
      <c r="D55" s="955"/>
      <c r="E55" s="957"/>
      <c r="F55" s="975" t="s">
        <v>481</v>
      </c>
      <c r="G55" s="955"/>
      <c r="H55" s="955"/>
      <c r="I55" s="959" t="s">
        <v>484</v>
      </c>
      <c r="J55" s="968"/>
      <c r="K55" s="968"/>
      <c r="L55" s="968"/>
    </row>
    <row r="56" spans="1:12" s="954" customFormat="1" ht="21.75">
      <c r="A56" s="955"/>
      <c r="B56" s="955"/>
      <c r="C56" s="961" t="s">
        <v>499</v>
      </c>
      <c r="D56" s="955"/>
      <c r="E56" s="957"/>
      <c r="F56" s="958"/>
      <c r="G56" s="955"/>
      <c r="H56" s="955"/>
      <c r="I56" s="959"/>
      <c r="J56" s="968"/>
      <c r="K56" s="968"/>
      <c r="L56" s="968"/>
    </row>
    <row r="57" spans="1:12" s="954" customFormat="1" ht="21.75">
      <c r="A57" s="955"/>
      <c r="B57" s="955"/>
      <c r="C57" s="961" t="s">
        <v>500</v>
      </c>
      <c r="D57" s="955" t="s">
        <v>1000</v>
      </c>
      <c r="E57" s="957"/>
      <c r="F57" s="973">
        <v>20090</v>
      </c>
      <c r="G57" s="955"/>
      <c r="H57" s="955"/>
      <c r="I57" s="959" t="s">
        <v>501</v>
      </c>
      <c r="J57" s="968"/>
      <c r="K57" s="968"/>
      <c r="L57" s="968"/>
    </row>
    <row r="58" spans="1:9" s="954" customFormat="1" ht="21.75">
      <c r="A58" s="955"/>
      <c r="B58" s="955"/>
      <c r="C58" s="956"/>
      <c r="D58" s="955"/>
      <c r="E58" s="957"/>
      <c r="F58" s="958"/>
      <c r="G58" s="955"/>
      <c r="H58" s="955"/>
      <c r="I58" s="959"/>
    </row>
    <row r="59" spans="1:12" s="954" customFormat="1" ht="21.75">
      <c r="A59" s="955"/>
      <c r="B59" s="955"/>
      <c r="C59" s="956" t="s">
        <v>502</v>
      </c>
      <c r="D59" s="955"/>
      <c r="E59" s="957"/>
      <c r="F59" s="958"/>
      <c r="G59" s="955"/>
      <c r="H59" s="955"/>
      <c r="I59" s="959"/>
      <c r="J59" s="968"/>
      <c r="K59" s="968"/>
      <c r="L59" s="968"/>
    </row>
    <row r="60" spans="1:12" s="954" customFormat="1" ht="43.5">
      <c r="A60" s="955"/>
      <c r="B60" s="955"/>
      <c r="C60" s="961" t="s">
        <v>503</v>
      </c>
      <c r="D60" s="955" t="s">
        <v>2259</v>
      </c>
      <c r="E60" s="957"/>
      <c r="F60" s="958" t="s">
        <v>2707</v>
      </c>
      <c r="G60" s="955"/>
      <c r="H60" s="955"/>
      <c r="I60" s="959"/>
      <c r="J60" s="968"/>
      <c r="K60" s="968"/>
      <c r="L60" s="968"/>
    </row>
    <row r="61" spans="1:12" s="954" customFormat="1" ht="21.75">
      <c r="A61" s="955"/>
      <c r="B61" s="955"/>
      <c r="C61" s="961" t="s">
        <v>504</v>
      </c>
      <c r="D61" s="955" t="s">
        <v>2259</v>
      </c>
      <c r="E61" s="957"/>
      <c r="F61" s="958" t="s">
        <v>2707</v>
      </c>
      <c r="G61" s="955"/>
      <c r="H61" s="955"/>
      <c r="I61" s="959"/>
      <c r="J61" s="968"/>
      <c r="K61" s="968"/>
      <c r="L61" s="968"/>
    </row>
    <row r="62" spans="1:12" s="954" customFormat="1" ht="21.75">
      <c r="A62" s="955"/>
      <c r="B62" s="955"/>
      <c r="C62" s="961" t="s">
        <v>505</v>
      </c>
      <c r="D62" s="955"/>
      <c r="E62" s="957"/>
      <c r="F62" s="973">
        <v>19968</v>
      </c>
      <c r="G62" s="955"/>
      <c r="H62" s="955"/>
      <c r="I62" s="959"/>
      <c r="J62" s="968"/>
      <c r="K62" s="968"/>
      <c r="L62" s="968"/>
    </row>
    <row r="63" spans="1:12" s="954" customFormat="1" ht="21.75">
      <c r="A63" s="955"/>
      <c r="B63" s="955"/>
      <c r="C63" s="961" t="s">
        <v>506</v>
      </c>
      <c r="D63" s="955"/>
      <c r="E63" s="957"/>
      <c r="F63" s="973">
        <v>19998</v>
      </c>
      <c r="G63" s="955"/>
      <c r="H63" s="955"/>
      <c r="I63" s="959"/>
      <c r="J63" s="968"/>
      <c r="K63" s="968"/>
      <c r="L63" s="968"/>
    </row>
    <row r="64" spans="1:12" s="954" customFormat="1" ht="21.75">
      <c r="A64" s="955"/>
      <c r="B64" s="955"/>
      <c r="C64" s="961" t="s">
        <v>507</v>
      </c>
      <c r="D64" s="955"/>
      <c r="E64" s="957"/>
      <c r="F64" s="973">
        <v>20029</v>
      </c>
      <c r="G64" s="955"/>
      <c r="H64" s="955"/>
      <c r="I64" s="959"/>
      <c r="J64" s="968"/>
      <c r="K64" s="968"/>
      <c r="L64" s="968"/>
    </row>
    <row r="65" spans="1:12" s="954" customFormat="1" ht="43.5">
      <c r="A65" s="955"/>
      <c r="B65" s="955"/>
      <c r="C65" s="961" t="s">
        <v>508</v>
      </c>
      <c r="D65" s="955" t="s">
        <v>509</v>
      </c>
      <c r="E65" s="957"/>
      <c r="F65" s="958"/>
      <c r="G65" s="955"/>
      <c r="H65" s="955"/>
      <c r="I65" s="959"/>
      <c r="J65" s="968"/>
      <c r="K65" s="968"/>
      <c r="L65" s="968"/>
    </row>
    <row r="66" spans="1:12" s="954" customFormat="1" ht="21.75">
      <c r="A66" s="976"/>
      <c r="B66" s="976"/>
      <c r="C66" s="977" t="s">
        <v>510</v>
      </c>
      <c r="D66" s="978" t="s">
        <v>511</v>
      </c>
      <c r="E66" s="979"/>
      <c r="F66" s="980" t="s">
        <v>1767</v>
      </c>
      <c r="G66" s="981"/>
      <c r="H66" s="981"/>
      <c r="I66" s="982"/>
      <c r="K66" s="968"/>
      <c r="L66" s="968"/>
    </row>
    <row r="67" spans="1:12" s="954" customFormat="1" ht="21.75">
      <c r="A67" s="983"/>
      <c r="B67" s="983"/>
      <c r="C67" s="984" t="s">
        <v>512</v>
      </c>
      <c r="D67" s="985" t="s">
        <v>511</v>
      </c>
      <c r="E67" s="986"/>
      <c r="F67" s="987" t="s">
        <v>513</v>
      </c>
      <c r="G67" s="988"/>
      <c r="H67" s="988"/>
      <c r="I67" s="989"/>
      <c r="J67" s="968"/>
      <c r="K67" s="968"/>
      <c r="L67" s="968"/>
    </row>
    <row r="68" spans="1:12" ht="21.75">
      <c r="A68" s="384"/>
      <c r="B68" s="384"/>
      <c r="C68" s="384"/>
      <c r="D68" s="384"/>
      <c r="E68" s="945"/>
      <c r="F68" s="946"/>
      <c r="G68" s="384">
        <f>SUM(G12:G67)</f>
        <v>15600</v>
      </c>
      <c r="H68" s="384"/>
      <c r="I68" s="385"/>
      <c r="J68" s="384"/>
      <c r="K68" s="384"/>
      <c r="L68" s="384"/>
    </row>
    <row r="69" ht="21.75">
      <c r="E69" s="944"/>
    </row>
    <row r="70" ht="21.75">
      <c r="E70" s="944"/>
    </row>
    <row r="71" ht="21.75">
      <c r="E71" s="944"/>
    </row>
    <row r="72" ht="21.75">
      <c r="E72" s="944"/>
    </row>
    <row r="73" ht="21.75">
      <c r="E73" s="944"/>
    </row>
    <row r="74" ht="21.75">
      <c r="E74" s="944"/>
    </row>
    <row r="75" ht="21.75">
      <c r="E75" s="944"/>
    </row>
    <row r="76" ht="21.75">
      <c r="E76" s="944"/>
    </row>
    <row r="77" ht="21.75">
      <c r="E77" s="944"/>
    </row>
    <row r="78" ht="21.75">
      <c r="E78" s="944"/>
    </row>
  </sheetData>
  <sheetProtection/>
  <mergeCells count="4">
    <mergeCell ref="A1:I1"/>
    <mergeCell ref="A2:I2"/>
    <mergeCell ref="A7:H7"/>
    <mergeCell ref="A8:G8"/>
  </mergeCells>
  <printOptions/>
  <pageMargins left="0.2" right="0.19" top="0.47" bottom="0.3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pane xSplit="2" ySplit="3" topLeftCell="C6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75" sqref="G75"/>
    </sheetView>
  </sheetViews>
  <sheetFormatPr defaultColWidth="9.00390625" defaultRowHeight="24" customHeight="1"/>
  <cols>
    <col min="1" max="1" width="29.75390625" style="340" customWidth="1"/>
    <col min="2" max="2" width="17.00390625" style="340" customWidth="1"/>
    <col min="3" max="3" width="12.50390625" style="341" customWidth="1"/>
    <col min="4" max="4" width="17.625" style="342" customWidth="1"/>
    <col min="5" max="16384" width="9.00390625" style="340" customWidth="1"/>
  </cols>
  <sheetData>
    <row r="1" ht="24" customHeight="1">
      <c r="A1" s="339" t="s">
        <v>2852</v>
      </c>
    </row>
    <row r="2" ht="18.75">
      <c r="A2" s="343"/>
    </row>
    <row r="3" spans="1:4" ht="43.5">
      <c r="A3" s="344" t="s">
        <v>2853</v>
      </c>
      <c r="B3" s="344" t="s">
        <v>2854</v>
      </c>
      <c r="C3" s="344" t="s">
        <v>2855</v>
      </c>
      <c r="D3" s="345" t="s">
        <v>2856</v>
      </c>
    </row>
    <row r="4" spans="1:4" ht="43.5">
      <c r="A4" s="346" t="s">
        <v>1682</v>
      </c>
      <c r="B4" s="347" t="s">
        <v>2857</v>
      </c>
      <c r="C4" s="348" t="s">
        <v>2858</v>
      </c>
      <c r="D4" s="349" t="s">
        <v>2859</v>
      </c>
    </row>
    <row r="5" spans="1:4" ht="43.5">
      <c r="A5" s="346"/>
      <c r="B5" s="347" t="s">
        <v>2860</v>
      </c>
      <c r="C5" s="348" t="s">
        <v>2861</v>
      </c>
      <c r="D5" s="346"/>
    </row>
    <row r="6" spans="1:4" ht="43.5">
      <c r="A6" s="346" t="s">
        <v>1683</v>
      </c>
      <c r="B6" s="346"/>
      <c r="C6" s="348"/>
      <c r="D6" s="346"/>
    </row>
    <row r="7" spans="1:4" ht="43.5">
      <c r="A7" s="346" t="s">
        <v>1684</v>
      </c>
      <c r="B7" s="347" t="s">
        <v>1685</v>
      </c>
      <c r="C7" s="348" t="s">
        <v>2862</v>
      </c>
      <c r="D7" s="346"/>
    </row>
    <row r="8" spans="1:4" ht="43.5">
      <c r="A8" s="350"/>
      <c r="B8" s="347" t="s">
        <v>2863</v>
      </c>
      <c r="C8" s="348" t="s">
        <v>2864</v>
      </c>
      <c r="D8" s="346"/>
    </row>
    <row r="9" spans="1:4" ht="43.5">
      <c r="A9" s="346" t="s">
        <v>1686</v>
      </c>
      <c r="B9" s="347" t="s">
        <v>1685</v>
      </c>
      <c r="C9" s="348" t="s">
        <v>2862</v>
      </c>
      <c r="D9" s="346"/>
    </row>
    <row r="10" spans="1:4" ht="43.5">
      <c r="A10" s="346"/>
      <c r="B10" s="347" t="s">
        <v>2863</v>
      </c>
      <c r="C10" s="348" t="s">
        <v>2864</v>
      </c>
      <c r="D10" s="346"/>
    </row>
    <row r="11" spans="1:4" ht="43.5">
      <c r="A11" s="346" t="s">
        <v>1687</v>
      </c>
      <c r="B11" s="347" t="s">
        <v>1685</v>
      </c>
      <c r="C11" s="348" t="s">
        <v>2862</v>
      </c>
      <c r="D11" s="346"/>
    </row>
    <row r="12" spans="1:4" ht="43.5">
      <c r="A12" s="347" t="s">
        <v>2865</v>
      </c>
      <c r="B12" s="347" t="s">
        <v>2863</v>
      </c>
      <c r="C12" s="348" t="s">
        <v>2864</v>
      </c>
      <c r="D12" s="346"/>
    </row>
    <row r="13" spans="1:4" ht="43.5">
      <c r="A13" s="346" t="s">
        <v>1688</v>
      </c>
      <c r="B13" s="346"/>
      <c r="C13" s="348"/>
      <c r="D13" s="346"/>
    </row>
    <row r="14" spans="1:4" ht="43.5">
      <c r="A14" s="347" t="s">
        <v>1689</v>
      </c>
      <c r="B14" s="347" t="s">
        <v>531</v>
      </c>
      <c r="C14" s="348" t="s">
        <v>2866</v>
      </c>
      <c r="D14" s="346"/>
    </row>
    <row r="15" spans="1:4" ht="43.5">
      <c r="A15" s="350"/>
      <c r="B15" s="347" t="s">
        <v>532</v>
      </c>
      <c r="C15" s="348" t="s">
        <v>2867</v>
      </c>
      <c r="D15" s="349"/>
    </row>
    <row r="16" spans="1:4" ht="43.5">
      <c r="A16" s="350"/>
      <c r="B16" s="347" t="s">
        <v>533</v>
      </c>
      <c r="C16" s="348" t="s">
        <v>2868</v>
      </c>
      <c r="D16" s="346"/>
    </row>
    <row r="17" spans="1:4" ht="21.75">
      <c r="A17" s="346" t="s">
        <v>1690</v>
      </c>
      <c r="B17" s="346"/>
      <c r="C17" s="348"/>
      <c r="D17" s="346"/>
    </row>
    <row r="18" spans="1:4" ht="43.5">
      <c r="A18" s="347" t="s">
        <v>1691</v>
      </c>
      <c r="B18" s="347" t="s">
        <v>531</v>
      </c>
      <c r="C18" s="348" t="s">
        <v>2866</v>
      </c>
      <c r="D18" s="349"/>
    </row>
    <row r="19" spans="1:4" ht="43.5">
      <c r="A19" s="350"/>
      <c r="B19" s="347" t="s">
        <v>532</v>
      </c>
      <c r="C19" s="348" t="s">
        <v>2867</v>
      </c>
      <c r="D19" s="349"/>
    </row>
    <row r="20" spans="1:4" ht="43.5">
      <c r="A20" s="350"/>
      <c r="B20" s="347" t="s">
        <v>2869</v>
      </c>
      <c r="C20" s="348" t="s">
        <v>2868</v>
      </c>
      <c r="D20" s="346"/>
    </row>
    <row r="21" spans="1:4" ht="43.5">
      <c r="A21" s="351" t="s">
        <v>1692</v>
      </c>
      <c r="B21" s="346"/>
      <c r="C21" s="348"/>
      <c r="D21" s="346"/>
    </row>
    <row r="22" spans="1:4" ht="43.5">
      <c r="A22" s="347" t="s">
        <v>2870</v>
      </c>
      <c r="B22" s="347" t="s">
        <v>2871</v>
      </c>
      <c r="C22" s="348" t="s">
        <v>2872</v>
      </c>
      <c r="D22" s="346" t="s">
        <v>2873</v>
      </c>
    </row>
    <row r="23" spans="1:4" ht="43.5">
      <c r="A23" s="350"/>
      <c r="B23" s="347" t="s">
        <v>587</v>
      </c>
      <c r="C23" s="348" t="s">
        <v>2866</v>
      </c>
      <c r="D23" s="346" t="s">
        <v>2874</v>
      </c>
    </row>
    <row r="24" spans="1:4" ht="72">
      <c r="A24" s="347" t="s">
        <v>2875</v>
      </c>
      <c r="B24" s="347" t="s">
        <v>1693</v>
      </c>
      <c r="C24" s="348" t="s">
        <v>2876</v>
      </c>
      <c r="D24" s="352" t="s">
        <v>2877</v>
      </c>
    </row>
    <row r="25" spans="1:4" ht="43.5">
      <c r="A25" s="347"/>
      <c r="B25" s="347" t="s">
        <v>587</v>
      </c>
      <c r="C25" s="348" t="s">
        <v>2866</v>
      </c>
      <c r="D25" s="346"/>
    </row>
    <row r="26" spans="1:4" ht="43.5">
      <c r="A26" s="347" t="s">
        <v>1694</v>
      </c>
      <c r="B26" s="347" t="s">
        <v>2878</v>
      </c>
      <c r="C26" s="348" t="s">
        <v>2879</v>
      </c>
      <c r="D26" s="346" t="s">
        <v>2880</v>
      </c>
    </row>
    <row r="27" spans="1:4" ht="43.5">
      <c r="A27" s="347"/>
      <c r="B27" s="347" t="s">
        <v>587</v>
      </c>
      <c r="C27" s="348" t="s">
        <v>2866</v>
      </c>
      <c r="D27" s="346"/>
    </row>
    <row r="28" spans="1:4" ht="43.5">
      <c r="A28" s="347" t="s">
        <v>2881</v>
      </c>
      <c r="B28" s="347" t="s">
        <v>2878</v>
      </c>
      <c r="C28" s="348" t="s">
        <v>2879</v>
      </c>
      <c r="D28" s="346"/>
    </row>
    <row r="29" spans="1:4" ht="43.5">
      <c r="A29" s="347"/>
      <c r="B29" s="347" t="s">
        <v>587</v>
      </c>
      <c r="C29" s="348" t="s">
        <v>2866</v>
      </c>
      <c r="D29" s="346"/>
    </row>
    <row r="30" spans="1:4" ht="43.5">
      <c r="A30" s="347" t="s">
        <v>2882</v>
      </c>
      <c r="B30" s="347" t="s">
        <v>2869</v>
      </c>
      <c r="C30" s="348" t="s">
        <v>2868</v>
      </c>
      <c r="D30" s="346"/>
    </row>
    <row r="31" spans="1:4" ht="43.5">
      <c r="A31" s="347"/>
      <c r="B31" s="347" t="s">
        <v>2883</v>
      </c>
      <c r="C31" s="348" t="s">
        <v>2861</v>
      </c>
      <c r="D31" s="349"/>
    </row>
    <row r="32" spans="1:4" ht="43.5">
      <c r="A32" s="347" t="s">
        <v>2884</v>
      </c>
      <c r="B32" s="347" t="s">
        <v>532</v>
      </c>
      <c r="C32" s="348" t="s">
        <v>2867</v>
      </c>
      <c r="D32" s="349"/>
    </row>
    <row r="33" spans="1:4" ht="43.5">
      <c r="A33" s="347"/>
      <c r="B33" s="347" t="s">
        <v>2883</v>
      </c>
      <c r="C33" s="348" t="s">
        <v>2861</v>
      </c>
      <c r="D33" s="349"/>
    </row>
    <row r="34" spans="1:4" ht="65.25">
      <c r="A34" s="347" t="s">
        <v>2885</v>
      </c>
      <c r="B34" s="347" t="s">
        <v>1695</v>
      </c>
      <c r="C34" s="348"/>
      <c r="D34" s="349"/>
    </row>
    <row r="35" spans="1:4" ht="43.5">
      <c r="A35" s="347"/>
      <c r="B35" s="347" t="s">
        <v>2883</v>
      </c>
      <c r="C35" s="348" t="s">
        <v>2861</v>
      </c>
      <c r="D35" s="349"/>
    </row>
    <row r="36" spans="1:4" ht="65.25">
      <c r="A36" s="347" t="s">
        <v>2886</v>
      </c>
      <c r="B36" s="347" t="s">
        <v>2887</v>
      </c>
      <c r="C36" s="349"/>
      <c r="D36" s="349"/>
    </row>
    <row r="37" spans="1:4" ht="43.5">
      <c r="A37" s="347"/>
      <c r="B37" s="347" t="s">
        <v>531</v>
      </c>
      <c r="C37" s="349"/>
      <c r="D37" s="349"/>
    </row>
    <row r="38" spans="1:4" ht="65.25">
      <c r="A38" s="347" t="s">
        <v>2888</v>
      </c>
      <c r="B38" s="347" t="s">
        <v>2887</v>
      </c>
      <c r="C38" s="349"/>
      <c r="D38" s="349"/>
    </row>
    <row r="39" spans="1:4" ht="43.5">
      <c r="A39" s="347"/>
      <c r="B39" s="347" t="s">
        <v>531</v>
      </c>
      <c r="C39" s="349"/>
      <c r="D39" s="349"/>
    </row>
    <row r="40" spans="1:4" ht="43.5">
      <c r="A40" s="347" t="s">
        <v>2889</v>
      </c>
      <c r="B40" s="347" t="s">
        <v>2890</v>
      </c>
      <c r="C40" s="353" t="s">
        <v>2891</v>
      </c>
      <c r="D40" s="349"/>
    </row>
    <row r="41" spans="1:4" ht="43.5">
      <c r="A41" s="347"/>
      <c r="B41" s="347" t="s">
        <v>531</v>
      </c>
      <c r="C41" s="349"/>
      <c r="D41" s="349"/>
    </row>
    <row r="42" spans="1:4" ht="43.5">
      <c r="A42" s="347" t="s">
        <v>2892</v>
      </c>
      <c r="B42" s="347" t="s">
        <v>2893</v>
      </c>
      <c r="C42" s="349"/>
      <c r="D42" s="349"/>
    </row>
    <row r="43" spans="1:4" ht="43.5">
      <c r="A43" s="347"/>
      <c r="B43" s="347" t="s">
        <v>531</v>
      </c>
      <c r="C43" s="349"/>
      <c r="D43" s="349"/>
    </row>
    <row r="44" spans="1:4" ht="65.25">
      <c r="A44" s="354" t="s">
        <v>2894</v>
      </c>
      <c r="B44" s="355" t="s">
        <v>2887</v>
      </c>
      <c r="C44" s="356"/>
      <c r="D44" s="356"/>
    </row>
    <row r="45" spans="1:4" ht="43.5">
      <c r="A45" s="355"/>
      <c r="B45" s="355" t="s">
        <v>531</v>
      </c>
      <c r="C45" s="356"/>
      <c r="D45" s="356"/>
    </row>
    <row r="46" spans="1:4" ht="43.5">
      <c r="A46" s="354" t="s">
        <v>2895</v>
      </c>
      <c r="B46" s="355" t="s">
        <v>2878</v>
      </c>
      <c r="C46" s="356"/>
      <c r="D46" s="356"/>
    </row>
    <row r="47" spans="1:4" ht="43.5">
      <c r="A47" s="355"/>
      <c r="B47" s="355" t="s">
        <v>531</v>
      </c>
      <c r="C47" s="356"/>
      <c r="D47" s="356"/>
    </row>
    <row r="48" spans="1:4" ht="65.25">
      <c r="A48" s="354" t="s">
        <v>2896</v>
      </c>
      <c r="B48" s="355" t="s">
        <v>2887</v>
      </c>
      <c r="C48" s="356"/>
      <c r="D48" s="356"/>
    </row>
    <row r="49" spans="1:4" ht="43.5">
      <c r="A49" s="355"/>
      <c r="B49" s="355" t="s">
        <v>531</v>
      </c>
      <c r="C49" s="356"/>
      <c r="D49" s="356"/>
    </row>
    <row r="50" spans="1:4" ht="24">
      <c r="A50" s="357" t="s">
        <v>1696</v>
      </c>
      <c r="B50" s="357"/>
      <c r="C50" s="358"/>
      <c r="D50" s="357"/>
    </row>
    <row r="51" spans="1:4" ht="43.5">
      <c r="A51" s="346" t="s">
        <v>1697</v>
      </c>
      <c r="B51" s="347" t="s">
        <v>2897</v>
      </c>
      <c r="C51" s="348" t="s">
        <v>2898</v>
      </c>
      <c r="D51" s="349"/>
    </row>
    <row r="52" spans="1:4" ht="43.5">
      <c r="A52" s="346"/>
      <c r="B52" s="347" t="s">
        <v>2899</v>
      </c>
      <c r="C52" s="348" t="s">
        <v>2866</v>
      </c>
      <c r="D52" s="346"/>
    </row>
    <row r="53" spans="1:4" ht="43.5">
      <c r="A53" s="346" t="s">
        <v>1698</v>
      </c>
      <c r="B53" s="347" t="s">
        <v>2900</v>
      </c>
      <c r="C53" s="348" t="s">
        <v>2901</v>
      </c>
      <c r="D53" s="346" t="s">
        <v>2902</v>
      </c>
    </row>
    <row r="54" spans="1:4" ht="43.5">
      <c r="A54" s="346"/>
      <c r="B54" s="347" t="s">
        <v>2903</v>
      </c>
      <c r="C54" s="348" t="s">
        <v>2861</v>
      </c>
      <c r="D54" s="349"/>
    </row>
    <row r="55" spans="1:4" ht="43.5">
      <c r="A55" s="346"/>
      <c r="B55" s="347" t="s">
        <v>2904</v>
      </c>
      <c r="C55" s="348" t="s">
        <v>2905</v>
      </c>
      <c r="D55" s="346"/>
    </row>
    <row r="56" spans="1:4" ht="65.25">
      <c r="A56" s="347" t="s">
        <v>2906</v>
      </c>
      <c r="B56" s="347" t="s">
        <v>2907</v>
      </c>
      <c r="C56" s="348" t="s">
        <v>2908</v>
      </c>
      <c r="D56" s="346"/>
    </row>
    <row r="57" spans="1:4" ht="43.5">
      <c r="A57" s="347"/>
      <c r="B57" s="347" t="s">
        <v>1699</v>
      </c>
      <c r="C57" s="348" t="s">
        <v>2909</v>
      </c>
      <c r="D57" s="346"/>
    </row>
    <row r="58" spans="1:4" ht="21.75">
      <c r="A58" s="359" t="s">
        <v>1700</v>
      </c>
      <c r="B58" s="346"/>
      <c r="C58" s="348"/>
      <c r="D58" s="346"/>
    </row>
    <row r="59" spans="1:4" ht="43.5">
      <c r="A59" s="360" t="s">
        <v>2910</v>
      </c>
      <c r="B59" s="347" t="s">
        <v>2911</v>
      </c>
      <c r="C59" s="348" t="s">
        <v>2912</v>
      </c>
      <c r="D59" s="346" t="s">
        <v>2913</v>
      </c>
    </row>
    <row r="60" spans="1:4" ht="43.5">
      <c r="A60" s="347"/>
      <c r="B60" s="347" t="s">
        <v>2863</v>
      </c>
      <c r="C60" s="348" t="s">
        <v>2864</v>
      </c>
      <c r="D60" s="349"/>
    </row>
    <row r="61" spans="1:4" ht="21.75">
      <c r="A61" s="359" t="s">
        <v>1701</v>
      </c>
      <c r="B61" s="347" t="s">
        <v>2914</v>
      </c>
      <c r="C61" s="348" t="s">
        <v>2915</v>
      </c>
      <c r="D61" s="346" t="s">
        <v>2916</v>
      </c>
    </row>
    <row r="62" spans="1:4" ht="21.75">
      <c r="A62" s="360" t="s">
        <v>652</v>
      </c>
      <c r="B62" s="347" t="s">
        <v>653</v>
      </c>
      <c r="C62" s="348" t="s">
        <v>2866</v>
      </c>
      <c r="D62" s="346"/>
    </row>
    <row r="63" spans="1:4" ht="22.5" thickBot="1">
      <c r="A63" s="361" t="s">
        <v>1702</v>
      </c>
      <c r="B63" s="361"/>
      <c r="C63" s="362"/>
      <c r="D63" s="361"/>
    </row>
    <row r="64" spans="1:4" ht="22.5" thickBot="1">
      <c r="A64" s="363" t="s">
        <v>1703</v>
      </c>
      <c r="B64" s="364" t="s">
        <v>654</v>
      </c>
      <c r="C64" s="365" t="s">
        <v>2861</v>
      </c>
      <c r="D64" s="366"/>
    </row>
    <row r="65" spans="1:4" ht="22.5" thickBot="1">
      <c r="A65" s="367"/>
      <c r="B65" s="364" t="s">
        <v>655</v>
      </c>
      <c r="C65" s="365" t="s">
        <v>2864</v>
      </c>
      <c r="D65" s="363"/>
    </row>
    <row r="66" spans="1:4" ht="22.5" thickBot="1">
      <c r="A66" s="363" t="s">
        <v>1704</v>
      </c>
      <c r="B66" s="364" t="s">
        <v>656</v>
      </c>
      <c r="C66" s="365" t="s">
        <v>2858</v>
      </c>
      <c r="D66" s="366"/>
    </row>
    <row r="67" spans="1:4" ht="22.5" thickBot="1">
      <c r="A67" s="363"/>
      <c r="B67" s="364" t="s">
        <v>2883</v>
      </c>
      <c r="C67" s="365" t="s">
        <v>2861</v>
      </c>
      <c r="D67" s="363"/>
    </row>
    <row r="68" spans="1:4" ht="22.5" thickBot="1">
      <c r="A68" s="363" t="s">
        <v>1705</v>
      </c>
      <c r="B68" s="364" t="s">
        <v>657</v>
      </c>
      <c r="C68" s="365" t="s">
        <v>658</v>
      </c>
      <c r="D68" s="363"/>
    </row>
    <row r="69" spans="1:4" ht="22.5" thickBot="1">
      <c r="A69" s="363"/>
      <c r="B69" s="364" t="s">
        <v>2863</v>
      </c>
      <c r="C69" s="365" t="s">
        <v>2864</v>
      </c>
      <c r="D69" s="363"/>
    </row>
    <row r="70" spans="1:4" ht="22.5" thickBot="1">
      <c r="A70" s="363" t="s">
        <v>1706</v>
      </c>
      <c r="B70" s="364" t="s">
        <v>654</v>
      </c>
      <c r="C70" s="365" t="s">
        <v>2898</v>
      </c>
      <c r="D70" s="366"/>
    </row>
    <row r="71" spans="1:4" ht="22.5" thickBot="1">
      <c r="A71" s="363"/>
      <c r="B71" s="364" t="s">
        <v>655</v>
      </c>
      <c r="C71" s="365" t="s">
        <v>2864</v>
      </c>
      <c r="D71" s="363"/>
    </row>
    <row r="72" spans="1:4" ht="22.5" thickBot="1">
      <c r="A72" s="364" t="s">
        <v>1707</v>
      </c>
      <c r="B72" s="364" t="s">
        <v>654</v>
      </c>
      <c r="C72" s="365" t="s">
        <v>2898</v>
      </c>
      <c r="D72" s="366"/>
    </row>
    <row r="73" spans="1:4" ht="22.5" thickBot="1">
      <c r="A73" s="364"/>
      <c r="B73" s="364" t="s">
        <v>659</v>
      </c>
      <c r="C73" s="365" t="s">
        <v>2861</v>
      </c>
      <c r="D73" s="366"/>
    </row>
    <row r="74" spans="1:4" ht="38.25" thickBot="1">
      <c r="A74" s="364"/>
      <c r="B74" s="364" t="s">
        <v>660</v>
      </c>
      <c r="C74" s="365" t="s">
        <v>661</v>
      </c>
      <c r="D74" s="363" t="s">
        <v>662</v>
      </c>
    </row>
    <row r="75" spans="1:4" ht="22.5" thickBot="1">
      <c r="A75" s="364" t="s">
        <v>1708</v>
      </c>
      <c r="B75" s="364" t="s">
        <v>656</v>
      </c>
      <c r="C75" s="365" t="s">
        <v>2858</v>
      </c>
      <c r="D75" s="366"/>
    </row>
    <row r="76" spans="1:4" ht="22.5" thickBot="1">
      <c r="A76" s="364"/>
      <c r="B76" s="364" t="s">
        <v>655</v>
      </c>
      <c r="C76" s="365" t="s">
        <v>2864</v>
      </c>
      <c r="D76" s="363"/>
    </row>
    <row r="77" spans="1:4" ht="22.5" thickBot="1">
      <c r="A77" s="364" t="s">
        <v>1709</v>
      </c>
      <c r="B77" s="364" t="s">
        <v>657</v>
      </c>
      <c r="C77" s="365">
        <v>871912817</v>
      </c>
      <c r="D77" s="363"/>
    </row>
    <row r="78" spans="1:4" ht="22.5" thickBot="1">
      <c r="A78" s="364"/>
      <c r="B78" s="364" t="s">
        <v>2863</v>
      </c>
      <c r="C78" s="365" t="s">
        <v>2864</v>
      </c>
      <c r="D78" s="363"/>
    </row>
    <row r="79" spans="1:4" ht="22.5" thickBot="1">
      <c r="A79" s="363" t="s">
        <v>1710</v>
      </c>
      <c r="B79" s="364" t="s">
        <v>654</v>
      </c>
      <c r="C79" s="365" t="s">
        <v>2898</v>
      </c>
      <c r="D79" s="366" t="s">
        <v>2465</v>
      </c>
    </row>
    <row r="80" spans="1:4" ht="44.25" thickBot="1">
      <c r="A80" s="363"/>
      <c r="B80" s="364" t="s">
        <v>2466</v>
      </c>
      <c r="C80" s="365" t="s">
        <v>2862</v>
      </c>
      <c r="D80" s="363" t="s">
        <v>2467</v>
      </c>
    </row>
    <row r="81" spans="1:4" ht="38.25" thickBot="1">
      <c r="A81" s="363"/>
      <c r="B81" s="364" t="s">
        <v>531</v>
      </c>
      <c r="C81" s="365" t="s">
        <v>2866</v>
      </c>
      <c r="D81" s="363" t="s">
        <v>2874</v>
      </c>
    </row>
    <row r="82" spans="1:4" ht="38.25" thickBot="1">
      <c r="A82" s="363"/>
      <c r="B82" s="364" t="s">
        <v>532</v>
      </c>
      <c r="C82" s="365" t="s">
        <v>2867</v>
      </c>
      <c r="D82" s="366" t="s">
        <v>2468</v>
      </c>
    </row>
    <row r="83" spans="1:4" ht="22.5" thickBot="1">
      <c r="A83" s="363"/>
      <c r="B83" s="364" t="s">
        <v>2883</v>
      </c>
      <c r="C83" s="365" t="s">
        <v>2861</v>
      </c>
      <c r="D83" s="363" t="s">
        <v>2469</v>
      </c>
    </row>
    <row r="84" spans="1:4" ht="22.5" thickBot="1">
      <c r="A84" s="363"/>
      <c r="B84" s="364" t="s">
        <v>2863</v>
      </c>
      <c r="C84" s="365" t="s">
        <v>2864</v>
      </c>
      <c r="D84" s="363" t="s">
        <v>2470</v>
      </c>
    </row>
    <row r="85" spans="1:4" ht="19.5" thickBot="1">
      <c r="A85" s="363"/>
      <c r="B85" s="363"/>
      <c r="C85" s="368"/>
      <c r="D85" s="363"/>
    </row>
    <row r="86" ht="21.75">
      <c r="A86" s="369"/>
    </row>
    <row r="87" ht="18.75"/>
    <row r="88" ht="18.75"/>
    <row r="89" spans="2:4" ht="24">
      <c r="B89" s="370"/>
      <c r="C89" s="371"/>
      <c r="D89" s="370"/>
    </row>
    <row r="90" spans="2:4" ht="24">
      <c r="B90" s="370"/>
      <c r="C90" s="371"/>
      <c r="D90" s="370"/>
    </row>
    <row r="91" spans="2:4" ht="24">
      <c r="B91" s="370"/>
      <c r="C91" s="371"/>
      <c r="D91" s="370"/>
    </row>
    <row r="92" spans="1:4" ht="24">
      <c r="A92" s="370"/>
      <c r="B92" s="370"/>
      <c r="C92" s="371"/>
      <c r="D92" s="370"/>
    </row>
    <row r="93" spans="1:4" ht="24">
      <c r="A93" s="370"/>
      <c r="B93" s="370"/>
      <c r="C93" s="371"/>
      <c r="D93" s="370"/>
    </row>
    <row r="94" spans="1:4" ht="24">
      <c r="A94" s="370"/>
      <c r="B94" s="370"/>
      <c r="C94" s="371"/>
      <c r="D94" s="370"/>
    </row>
    <row r="95" spans="1:4" ht="24">
      <c r="A95" s="370"/>
      <c r="B95" s="370"/>
      <c r="C95" s="371"/>
      <c r="D95" s="370"/>
    </row>
    <row r="96" spans="1:4" ht="24">
      <c r="A96" s="370"/>
      <c r="B96" s="370"/>
      <c r="C96" s="371"/>
      <c r="D96" s="370"/>
    </row>
    <row r="97" spans="1:4" ht="24">
      <c r="A97" s="370"/>
      <c r="B97" s="370"/>
      <c r="C97" s="371"/>
      <c r="D97" s="370"/>
    </row>
    <row r="98" spans="1:4" ht="24" customHeight="1">
      <c r="A98" s="370"/>
      <c r="B98" s="370"/>
      <c r="C98" s="371"/>
      <c r="D98" s="370"/>
    </row>
    <row r="99" spans="1:4" ht="24" customHeight="1">
      <c r="A99" s="370"/>
      <c r="B99" s="370"/>
      <c r="C99" s="371"/>
      <c r="D99" s="370"/>
    </row>
    <row r="100" spans="1:4" ht="24" customHeight="1">
      <c r="A100" s="370"/>
      <c r="B100" s="370"/>
      <c r="C100" s="371"/>
      <c r="D100" s="370"/>
    </row>
    <row r="101" spans="1:4" ht="24" customHeight="1">
      <c r="A101" s="370"/>
      <c r="B101" s="370"/>
      <c r="C101" s="371"/>
      <c r="D101" s="370"/>
    </row>
  </sheetData>
  <sheetProtection/>
  <hyperlinks>
    <hyperlink ref="D4" r:id="rId1" tooltip="somkidwangthong@yahoo.com" display="http://mail.live.com/?rru=compose%3faction%3dcompose%26to%3dsomkidwangthong%40yahoo.com&amp;ru=http%3a%2f%2fprofile.live.com%2fcid-2a7f19024eb6c716%2fdetails%2f%3fcontactId%3d50d783b0-d870-41b1-bc77-fc8208f8da07%26ru%3dhttp%253A%252F%252Fbl162w.blu162.mail.live.com%252Fmail%252FContactMainLight.aspx%253FPage%253D2%2526ContactsSortBy%253DFileAs%2526n%253D557299021"/>
    <hyperlink ref="D82" r:id="rId2" display="mailto:Khuan150507@hotmail.com"/>
    <hyperlink ref="D24" r:id="rId3" display="Pathsuwan_r@yahoo.com "/>
    <hyperlink ref="D79" r:id="rId4" display="mailto:Tprasit47@hotmail.com"/>
  </hyperlinks>
  <printOptions/>
  <pageMargins left="0.7086614173228347" right="0.7086614173228347" top="0.7480314960629921" bottom="0.7480314960629921" header="0.31496062992125984" footer="0.31496062992125984"/>
  <pageSetup orientation="portrait" paperSize="9" r:id="rId7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3"/>
  </sheetPr>
  <dimension ref="A1:I14"/>
  <sheetViews>
    <sheetView zoomScalePageLayoutView="0" workbookViewId="0" topLeftCell="A1">
      <selection activeCell="E5" sqref="E5:H5"/>
    </sheetView>
  </sheetViews>
  <sheetFormatPr defaultColWidth="9.00390625" defaultRowHeight="14.25"/>
  <cols>
    <col min="1" max="1" width="4.50390625" style="170" customWidth="1"/>
    <col min="2" max="2" width="8.50390625" style="170" customWidth="1"/>
    <col min="3" max="3" width="6.75390625" style="170" customWidth="1"/>
    <col min="4" max="4" width="50.125" style="170" bestFit="1" customWidth="1"/>
    <col min="5" max="5" width="7.875" style="170" customWidth="1"/>
    <col min="6" max="6" width="11.625" style="170" bestFit="1" customWidth="1"/>
    <col min="7" max="7" width="9.125" style="170" bestFit="1" customWidth="1"/>
    <col min="8" max="8" width="7.875" style="170" bestFit="1" customWidth="1"/>
    <col min="9" max="9" width="9.625" style="170" bestFit="1" customWidth="1"/>
    <col min="10" max="16384" width="9.00390625" style="170" customWidth="1"/>
  </cols>
  <sheetData>
    <row r="1" spans="2:9" ht="21.75">
      <c r="B1" s="1090" t="s">
        <v>1301</v>
      </c>
      <c r="C1" s="1090"/>
      <c r="D1" s="1090"/>
      <c r="E1" s="1090"/>
      <c r="F1" s="1090"/>
      <c r="G1" s="1090"/>
      <c r="H1" s="1090"/>
      <c r="I1" s="1090"/>
    </row>
    <row r="2" spans="1:9" ht="21.75">
      <c r="A2" s="329" t="s">
        <v>518</v>
      </c>
      <c r="B2" s="329" t="s">
        <v>185</v>
      </c>
      <c r="C2" s="329" t="s">
        <v>131</v>
      </c>
      <c r="D2" s="329" t="s">
        <v>717</v>
      </c>
      <c r="E2" s="1107" t="s">
        <v>519</v>
      </c>
      <c r="F2" s="1107"/>
      <c r="G2" s="1107"/>
      <c r="H2" s="1107"/>
      <c r="I2" s="329"/>
    </row>
    <row r="3" spans="1:9" ht="21.75">
      <c r="A3" s="172"/>
      <c r="B3" s="172"/>
      <c r="C3" s="172"/>
      <c r="D3" s="172"/>
      <c r="E3" s="174" t="s">
        <v>2252</v>
      </c>
      <c r="F3" s="330" t="s">
        <v>1899</v>
      </c>
      <c r="G3" s="330" t="s">
        <v>2148</v>
      </c>
      <c r="H3" s="330" t="s">
        <v>539</v>
      </c>
      <c r="I3" s="172"/>
    </row>
    <row r="4" spans="1:9" ht="21.75">
      <c r="A4" s="331">
        <v>32</v>
      </c>
      <c r="B4" s="331">
        <v>130432</v>
      </c>
      <c r="C4" s="331" t="s">
        <v>277</v>
      </c>
      <c r="D4" s="331" t="str">
        <f>ปหทันตกรรม!C6</f>
        <v>โครงการออกหน่วยทันตกรรมในพื้นที่สูง อ.เมืองปาน</v>
      </c>
      <c r="E4" s="332"/>
      <c r="F4" s="331">
        <f>ปหทันตกรรม!G6</f>
        <v>62600</v>
      </c>
      <c r="G4" s="331"/>
      <c r="H4" s="331"/>
      <c r="I4" s="331" t="s">
        <v>2149</v>
      </c>
    </row>
    <row r="5" spans="1:9" ht="21.75">
      <c r="A5" s="333">
        <v>33</v>
      </c>
      <c r="B5" s="333">
        <v>130433</v>
      </c>
      <c r="C5" s="331" t="s">
        <v>277</v>
      </c>
      <c r="D5" s="333" t="str">
        <f>ปหทันตกรรม!C10</f>
        <v>โครงการส่งเสริมป้องกันโรคและคุ้มครองผู้บริโภคในสถานศึกษา</v>
      </c>
      <c r="E5" s="1108" t="s">
        <v>1307</v>
      </c>
      <c r="F5" s="1109"/>
      <c r="G5" s="1109"/>
      <c r="H5" s="1110"/>
      <c r="I5" s="333" t="s">
        <v>2150</v>
      </c>
    </row>
    <row r="6" spans="1:9" ht="21.75">
      <c r="A6" s="331">
        <v>34</v>
      </c>
      <c r="B6" s="331">
        <v>130434</v>
      </c>
      <c r="C6" s="331" t="s">
        <v>277</v>
      </c>
      <c r="D6" s="333" t="str">
        <f>ปหทันตกรรม!C14&amp;ปหทันตกรรม!C15</f>
        <v>โครงการเครื่อข่ายศูนย์เด็ก ต.แจ้ซ้อน ลด หวาน มัน เค็มโดยชุมชนมีส่วนร่วม</v>
      </c>
      <c r="E6" s="334"/>
      <c r="F6" s="335">
        <f>ปหทันตกรรม!G14</f>
        <v>42800</v>
      </c>
      <c r="G6" s="333"/>
      <c r="H6" s="333"/>
      <c r="I6" s="333" t="s">
        <v>1818</v>
      </c>
    </row>
    <row r="7" spans="1:9" ht="21.75">
      <c r="A7" s="333">
        <v>35</v>
      </c>
      <c r="B7" s="333">
        <v>130435</v>
      </c>
      <c r="C7" s="331" t="s">
        <v>277</v>
      </c>
      <c r="D7" s="333" t="str">
        <f>ปหทันตกรรม!C16</f>
        <v>โครงการเด็กฟันสวยรอยยิ้มสดใส</v>
      </c>
      <c r="E7" s="334"/>
      <c r="F7" s="335">
        <f>ปหทันตกรรม!G16</f>
        <v>10400</v>
      </c>
      <c r="G7" s="333"/>
      <c r="H7" s="333"/>
      <c r="I7" s="333" t="s">
        <v>2150</v>
      </c>
    </row>
    <row r="8" spans="1:9" ht="21.75">
      <c r="A8" s="331">
        <v>36</v>
      </c>
      <c r="B8" s="331">
        <v>130436</v>
      </c>
      <c r="C8" s="331" t="s">
        <v>277</v>
      </c>
      <c r="D8" s="333" t="str">
        <f>ปหทันตกรรม!C18</f>
        <v> โครงการพัฒนาเครือข่ายผู้สูงอายุ ต.เมืองปาน</v>
      </c>
      <c r="E8" s="334"/>
      <c r="F8" s="335">
        <f>ปหทันตกรรม!G18</f>
        <v>10000</v>
      </c>
      <c r="G8" s="333"/>
      <c r="H8" s="333"/>
      <c r="I8" s="333" t="s">
        <v>2780</v>
      </c>
    </row>
    <row r="9" spans="1:9" ht="21.75">
      <c r="A9" s="333">
        <v>37</v>
      </c>
      <c r="B9" s="333">
        <v>130437</v>
      </c>
      <c r="C9" s="331" t="s">
        <v>277</v>
      </c>
      <c r="D9" s="333" t="str">
        <f>ปหทันตกรรม!C19</f>
        <v>โครงการผู้สูงอายุ อ.เมืองปาน</v>
      </c>
      <c r="E9" s="334"/>
      <c r="F9" s="335">
        <f>ปหทันตกรรม!G19</f>
        <v>10000</v>
      </c>
      <c r="G9" s="333"/>
      <c r="H9" s="333"/>
      <c r="I9" s="333" t="s">
        <v>2780</v>
      </c>
    </row>
    <row r="10" spans="1:9" ht="21.75">
      <c r="A10" s="331">
        <v>38</v>
      </c>
      <c r="B10" s="331">
        <v>130438</v>
      </c>
      <c r="C10" s="331" t="s">
        <v>277</v>
      </c>
      <c r="D10" s="333" t="str">
        <f>ปหทันตกรรม!C20</f>
        <v>โครงการหมู่บ้าน ลดหวาน มัน เค็ม</v>
      </c>
      <c r="E10" s="334"/>
      <c r="F10" s="335">
        <f>ปหทันตกรรม!G20</f>
        <v>25000</v>
      </c>
      <c r="G10" s="333"/>
      <c r="H10" s="333"/>
      <c r="I10" s="333" t="s">
        <v>2431</v>
      </c>
    </row>
    <row r="11" spans="1:9" ht="21.75">
      <c r="A11" s="333">
        <v>39</v>
      </c>
      <c r="B11" s="333">
        <v>130439</v>
      </c>
      <c r="C11" s="333" t="s">
        <v>669</v>
      </c>
      <c r="D11" s="333" t="str">
        <f>'ปหรพ.สต.'!C7</f>
        <v>โครงการสานใจ  สายใยรัก</v>
      </c>
      <c r="E11" s="334"/>
      <c r="F11" s="333"/>
      <c r="G11" s="335">
        <f>'ปหรพ.สต.'!G7</f>
        <v>3760</v>
      </c>
      <c r="H11" s="333"/>
      <c r="I11" s="333" t="s">
        <v>2151</v>
      </c>
    </row>
    <row r="12" spans="1:9" ht="21.75">
      <c r="A12" s="331">
        <v>40</v>
      </c>
      <c r="B12" s="331">
        <v>130440</v>
      </c>
      <c r="C12" s="333" t="s">
        <v>2152</v>
      </c>
      <c r="D12" s="333" t="str">
        <f>ปหยาเสพติดเบาหวาน!C13&amp;ปหยาเสพติดเบาหวาน!C14</f>
        <v>โครงการป้องกันและแก้ไขปัญหาการดื่มสุราอำเภอเมืองปาน จังหวัดลำปาง</v>
      </c>
      <c r="E12" s="336">
        <f>ปหยาเสพติดเบาหวาน!G13</f>
        <v>30000</v>
      </c>
      <c r="F12" s="335"/>
      <c r="G12" s="335"/>
      <c r="H12" s="335"/>
      <c r="I12" s="333" t="s">
        <v>1548</v>
      </c>
    </row>
    <row r="13" spans="1:9" ht="21.75">
      <c r="A13" s="1021">
        <v>41</v>
      </c>
      <c r="B13" s="1021">
        <v>130441</v>
      </c>
      <c r="C13" s="1021" t="s">
        <v>2153</v>
      </c>
      <c r="D13" s="1021" t="str">
        <f>ปหยาเสพติดเบาหวาน!C16</f>
        <v>โครงการติดตามการใช้โปรแกรมปรับเปลี่ยนพฤติกรรมในผู้ป่วยกลุ่มเสี่ยงเบาหวาน</v>
      </c>
      <c r="E13" s="337"/>
      <c r="F13" s="338"/>
      <c r="G13" s="338"/>
      <c r="H13" s="338">
        <f>ปหยาเสพติดเบาหวาน!G16</f>
        <v>4800</v>
      </c>
      <c r="I13" s="338" t="str">
        <f>ปหยาเสพติดเบาหวาน!I16</f>
        <v>รพ.สต.ป่าเวียง</v>
      </c>
    </row>
    <row r="14" spans="1:9" ht="21.75">
      <c r="A14" s="664"/>
      <c r="B14" s="1022"/>
      <c r="C14" s="1023" t="s">
        <v>1300</v>
      </c>
      <c r="D14" s="1024"/>
      <c r="E14" s="1025">
        <f>SUM(E4:E13)</f>
        <v>30000</v>
      </c>
      <c r="F14" s="1025">
        <f>SUM(F4:F13)</f>
        <v>160800</v>
      </c>
      <c r="G14" s="1025">
        <f>SUM(G4:G13)</f>
        <v>3760</v>
      </c>
      <c r="H14" s="1025">
        <f>SUM(H4:H13)</f>
        <v>4800</v>
      </c>
      <c r="I14" s="1025">
        <f>SUM(E14:H14)</f>
        <v>199360</v>
      </c>
    </row>
  </sheetData>
  <sheetProtection/>
  <mergeCells count="3">
    <mergeCell ref="B1:I1"/>
    <mergeCell ref="E2:H2"/>
    <mergeCell ref="E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zoomScale="90" zoomScaleNormal="90" zoomScalePageLayoutView="0" workbookViewId="0" topLeftCell="A1">
      <selection activeCell="G7" sqref="G7"/>
    </sheetView>
  </sheetViews>
  <sheetFormatPr defaultColWidth="13.125" defaultRowHeight="14.25"/>
  <cols>
    <col min="1" max="1" width="5.875" style="77" customWidth="1"/>
    <col min="2" max="2" width="10.00390625" style="674" customWidth="1"/>
    <col min="3" max="3" width="46.00390625" style="77" customWidth="1"/>
    <col min="4" max="4" width="14.00390625" style="77" customWidth="1"/>
    <col min="5" max="5" width="18.75390625" style="77" customWidth="1"/>
    <col min="6" max="6" width="10.25390625" style="77" customWidth="1"/>
    <col min="7" max="7" width="9.625" style="77" bestFit="1" customWidth="1"/>
    <col min="8" max="8" width="10.625" style="77" customWidth="1"/>
    <col min="9" max="9" width="11.25390625" style="77" customWidth="1"/>
    <col min="10" max="16384" width="13.125" style="77" customWidth="1"/>
  </cols>
  <sheetData>
    <row r="1" spans="1:9" ht="27">
      <c r="A1" s="1113" t="s">
        <v>2154</v>
      </c>
      <c r="B1" s="1113"/>
      <c r="C1" s="1113"/>
      <c r="D1" s="1113"/>
      <c r="E1" s="1113"/>
      <c r="F1" s="1113"/>
      <c r="G1" s="1113"/>
      <c r="H1" s="1113"/>
      <c r="I1" s="1113"/>
    </row>
    <row r="2" spans="1:10" ht="27">
      <c r="A2" s="77" t="s">
        <v>1717</v>
      </c>
      <c r="C2" s="673"/>
      <c r="D2" s="673"/>
      <c r="E2" s="673"/>
      <c r="F2" s="673"/>
      <c r="G2" s="673"/>
      <c r="H2" s="673"/>
      <c r="I2" s="673"/>
      <c r="J2" s="675"/>
    </row>
    <row r="3" spans="1:10" ht="27">
      <c r="A3" s="77" t="s">
        <v>1718</v>
      </c>
      <c r="C3" s="676"/>
      <c r="D3" s="676"/>
      <c r="E3" s="676"/>
      <c r="F3" s="676"/>
      <c r="G3" s="676"/>
      <c r="H3" s="676"/>
      <c r="I3" s="676"/>
      <c r="J3" s="677"/>
    </row>
    <row r="4" spans="1:10" ht="27">
      <c r="A4" s="678" t="s">
        <v>518</v>
      </c>
      <c r="B4" s="679" t="s">
        <v>712</v>
      </c>
      <c r="C4" s="678" t="s">
        <v>713</v>
      </c>
      <c r="D4" s="678" t="s">
        <v>2155</v>
      </c>
      <c r="E4" s="678" t="s">
        <v>715</v>
      </c>
      <c r="F4" s="678" t="s">
        <v>716</v>
      </c>
      <c r="G4" s="1111" t="s">
        <v>519</v>
      </c>
      <c r="H4" s="1112"/>
      <c r="I4" s="678" t="s">
        <v>520</v>
      </c>
      <c r="J4" s="680"/>
    </row>
    <row r="5" spans="1:9" ht="24">
      <c r="A5" s="681"/>
      <c r="B5" s="682" t="s">
        <v>717</v>
      </c>
      <c r="C5" s="681"/>
      <c r="D5" s="681"/>
      <c r="E5" s="681" t="s">
        <v>718</v>
      </c>
      <c r="F5" s="681" t="s">
        <v>719</v>
      </c>
      <c r="G5" s="681" t="s">
        <v>2850</v>
      </c>
      <c r="H5" s="683" t="s">
        <v>2485</v>
      </c>
      <c r="I5" s="681"/>
    </row>
    <row r="6" spans="1:10" s="686" customFormat="1" ht="24">
      <c r="A6" s="53">
        <v>1</v>
      </c>
      <c r="B6" s="684">
        <f>รวมแก้ไขปัญหา!B4</f>
        <v>130432</v>
      </c>
      <c r="C6" s="53" t="s">
        <v>2156</v>
      </c>
      <c r="D6" s="53" t="s">
        <v>2157</v>
      </c>
      <c r="E6" s="53" t="s">
        <v>2158</v>
      </c>
      <c r="F6" s="53"/>
      <c r="G6" s="685">
        <v>62600</v>
      </c>
      <c r="H6" s="53" t="s">
        <v>1899</v>
      </c>
      <c r="I6" s="53" t="s">
        <v>2149</v>
      </c>
      <c r="J6" s="77"/>
    </row>
    <row r="7" spans="1:10" s="686" customFormat="1" ht="24">
      <c r="A7" s="53"/>
      <c r="B7" s="684"/>
      <c r="C7" s="53"/>
      <c r="D7" s="53" t="s">
        <v>2159</v>
      </c>
      <c r="E7" s="77" t="s">
        <v>2160</v>
      </c>
      <c r="F7" s="53"/>
      <c r="G7" s="53"/>
      <c r="H7" s="53"/>
      <c r="I7" s="687"/>
      <c r="J7" s="77"/>
    </row>
    <row r="8" spans="1:10" s="686" customFormat="1" ht="24">
      <c r="A8" s="53"/>
      <c r="B8" s="684"/>
      <c r="C8" s="53"/>
      <c r="D8" s="53"/>
      <c r="E8" s="53" t="s">
        <v>2161</v>
      </c>
      <c r="F8" s="53"/>
      <c r="G8" s="53"/>
      <c r="H8" s="53"/>
      <c r="I8" s="688"/>
      <c r="J8" s="77"/>
    </row>
    <row r="9" spans="1:10" s="686" customFormat="1" ht="24">
      <c r="A9" s="53"/>
      <c r="B9" s="684"/>
      <c r="C9" s="53"/>
      <c r="D9" s="53"/>
      <c r="E9" s="53" t="s">
        <v>2162</v>
      </c>
      <c r="F9" s="53"/>
      <c r="G9" s="53"/>
      <c r="H9" s="53"/>
      <c r="I9" s="53"/>
      <c r="J9" s="77"/>
    </row>
    <row r="10" spans="1:10" s="686" customFormat="1" ht="24">
      <c r="A10" s="53">
        <v>2</v>
      </c>
      <c r="B10" s="684">
        <f>รวมแก้ไขปัญหา!B5</f>
        <v>130433</v>
      </c>
      <c r="C10" s="73" t="s">
        <v>2163</v>
      </c>
      <c r="D10" s="73" t="s">
        <v>2164</v>
      </c>
      <c r="E10" s="73" t="s">
        <v>2165</v>
      </c>
      <c r="F10" s="1114" t="s">
        <v>1306</v>
      </c>
      <c r="G10" s="1115"/>
      <c r="H10" s="73" t="s">
        <v>1899</v>
      </c>
      <c r="I10" s="73" t="s">
        <v>2150</v>
      </c>
      <c r="J10" s="77"/>
    </row>
    <row r="11" spans="1:10" s="686" customFormat="1" ht="24">
      <c r="A11" s="53"/>
      <c r="B11" s="684"/>
      <c r="C11" s="73"/>
      <c r="D11" s="73"/>
      <c r="E11" s="73" t="s">
        <v>2166</v>
      </c>
      <c r="F11" s="1116"/>
      <c r="G11" s="1117"/>
      <c r="H11" s="73"/>
      <c r="I11" s="73"/>
      <c r="J11" s="77"/>
    </row>
    <row r="12" spans="1:10" s="686" customFormat="1" ht="24">
      <c r="A12" s="53"/>
      <c r="B12" s="684"/>
      <c r="C12" s="73"/>
      <c r="D12" s="73"/>
      <c r="E12" s="686" t="s">
        <v>2167</v>
      </c>
      <c r="F12" s="73"/>
      <c r="G12" s="75"/>
      <c r="H12" s="73"/>
      <c r="I12" s="73"/>
      <c r="J12" s="77"/>
    </row>
    <row r="13" spans="1:10" s="686" customFormat="1" ht="24">
      <c r="A13" s="53"/>
      <c r="B13" s="684"/>
      <c r="C13" s="73"/>
      <c r="D13" s="73"/>
      <c r="E13" s="686" t="s">
        <v>2168</v>
      </c>
      <c r="F13" s="73"/>
      <c r="G13" s="73"/>
      <c r="H13" s="73"/>
      <c r="I13" s="73"/>
      <c r="J13" s="77"/>
    </row>
    <row r="14" spans="1:10" s="686" customFormat="1" ht="24">
      <c r="A14" s="53">
        <v>3</v>
      </c>
      <c r="B14" s="684">
        <f>รวมแก้ไขปัญหา!B6</f>
        <v>130434</v>
      </c>
      <c r="C14" s="73" t="s">
        <v>2169</v>
      </c>
      <c r="D14" s="73" t="s">
        <v>2170</v>
      </c>
      <c r="E14" s="73" t="s">
        <v>2171</v>
      </c>
      <c r="F14" s="689"/>
      <c r="G14" s="75">
        <v>42800</v>
      </c>
      <c r="H14" s="73" t="s">
        <v>1899</v>
      </c>
      <c r="I14" s="73" t="s">
        <v>1818</v>
      </c>
      <c r="J14" s="77"/>
    </row>
    <row r="15" spans="1:10" s="686" customFormat="1" ht="24">
      <c r="A15" s="53"/>
      <c r="B15" s="684"/>
      <c r="C15" s="73" t="s">
        <v>2172</v>
      </c>
      <c r="D15" s="73"/>
      <c r="E15" s="73"/>
      <c r="F15" s="73"/>
      <c r="G15" s="73"/>
      <c r="H15" s="73"/>
      <c r="I15" s="73"/>
      <c r="J15" s="77"/>
    </row>
    <row r="16" spans="1:10" s="686" customFormat="1" ht="24">
      <c r="A16" s="53">
        <v>4</v>
      </c>
      <c r="B16" s="684">
        <f>รวมแก้ไขปัญหา!B7</f>
        <v>130435</v>
      </c>
      <c r="C16" s="73" t="s">
        <v>2173</v>
      </c>
      <c r="D16" s="73" t="s">
        <v>2174</v>
      </c>
      <c r="E16" s="73" t="s">
        <v>2175</v>
      </c>
      <c r="F16" s="73"/>
      <c r="G16" s="75">
        <v>10400</v>
      </c>
      <c r="H16" s="73" t="s">
        <v>1899</v>
      </c>
      <c r="I16" s="73" t="s">
        <v>2150</v>
      </c>
      <c r="J16" s="77"/>
    </row>
    <row r="17" spans="1:10" s="686" customFormat="1" ht="24">
      <c r="A17" s="53"/>
      <c r="B17" s="684"/>
      <c r="C17" s="73"/>
      <c r="D17" s="73" t="s">
        <v>2176</v>
      </c>
      <c r="E17" s="73" t="s">
        <v>2177</v>
      </c>
      <c r="F17" s="73"/>
      <c r="G17" s="75"/>
      <c r="H17" s="73"/>
      <c r="I17" s="73"/>
      <c r="J17" s="77"/>
    </row>
    <row r="18" spans="1:10" s="686" customFormat="1" ht="24">
      <c r="A18" s="53">
        <v>5</v>
      </c>
      <c r="B18" s="684">
        <f>รวมแก้ไขปัญหา!B8</f>
        <v>130436</v>
      </c>
      <c r="C18" s="73" t="s">
        <v>2178</v>
      </c>
      <c r="D18" s="73" t="s">
        <v>2179</v>
      </c>
      <c r="E18" s="73"/>
      <c r="F18" s="73"/>
      <c r="G18" s="75">
        <v>10000</v>
      </c>
      <c r="H18" s="690" t="s">
        <v>2180</v>
      </c>
      <c r="I18" s="73" t="s">
        <v>2780</v>
      </c>
      <c r="J18" s="77"/>
    </row>
    <row r="19" spans="1:10" s="686" customFormat="1" ht="24">
      <c r="A19" s="53">
        <v>6</v>
      </c>
      <c r="B19" s="684">
        <f>รวมแก้ไขปัญหา!B9</f>
        <v>130437</v>
      </c>
      <c r="C19" s="73" t="s">
        <v>2181</v>
      </c>
      <c r="D19" s="73" t="s">
        <v>2182</v>
      </c>
      <c r="E19" s="73"/>
      <c r="F19" s="73"/>
      <c r="G19" s="75">
        <v>10000</v>
      </c>
      <c r="H19" s="690" t="s">
        <v>2180</v>
      </c>
      <c r="I19" s="73"/>
      <c r="J19" s="77"/>
    </row>
    <row r="20" spans="1:10" s="686" customFormat="1" ht="24">
      <c r="A20" s="53">
        <v>7</v>
      </c>
      <c r="B20" s="684">
        <f>รวมแก้ไขปัญหา!B10</f>
        <v>130438</v>
      </c>
      <c r="C20" s="73" t="s">
        <v>2183</v>
      </c>
      <c r="D20" s="73" t="s">
        <v>2184</v>
      </c>
      <c r="E20" s="73" t="s">
        <v>2185</v>
      </c>
      <c r="F20" s="73" t="s">
        <v>2186</v>
      </c>
      <c r="G20" s="75">
        <v>25000</v>
      </c>
      <c r="H20" s="73" t="s">
        <v>1899</v>
      </c>
      <c r="I20" s="73" t="s">
        <v>2431</v>
      </c>
      <c r="J20" s="77"/>
    </row>
    <row r="21" spans="1:10" s="686" customFormat="1" ht="24">
      <c r="A21" s="53"/>
      <c r="B21" s="691"/>
      <c r="C21" s="73"/>
      <c r="D21" s="73" t="s">
        <v>2187</v>
      </c>
      <c r="E21" s="73" t="s">
        <v>2188</v>
      </c>
      <c r="F21" s="73"/>
      <c r="G21" s="73"/>
      <c r="H21" s="73"/>
      <c r="I21" s="73"/>
      <c r="J21" s="77"/>
    </row>
    <row r="22" spans="1:10" s="686" customFormat="1" ht="24">
      <c r="A22" s="53"/>
      <c r="B22" s="691"/>
      <c r="C22" s="53"/>
      <c r="D22" s="53"/>
      <c r="E22" s="53"/>
      <c r="F22" s="53"/>
      <c r="G22" s="53"/>
      <c r="H22" s="53"/>
      <c r="I22" s="53"/>
      <c r="J22" s="77"/>
    </row>
    <row r="23" spans="1:9" s="686" customFormat="1" ht="21.75">
      <c r="A23" s="73"/>
      <c r="B23" s="692"/>
      <c r="C23" s="73"/>
      <c r="D23" s="73"/>
      <c r="E23" s="73"/>
      <c r="F23" s="73"/>
      <c r="G23" s="76"/>
      <c r="H23" s="73"/>
      <c r="I23" s="73"/>
    </row>
    <row r="24" spans="1:9" s="686" customFormat="1" ht="21.75">
      <c r="A24" s="73"/>
      <c r="B24" s="692"/>
      <c r="C24" s="73"/>
      <c r="D24" s="73"/>
      <c r="E24" s="73"/>
      <c r="F24" s="73"/>
      <c r="G24" s="73"/>
      <c r="H24" s="73"/>
      <c r="I24" s="73"/>
    </row>
    <row r="25" spans="1:9" s="686" customFormat="1" ht="21.75">
      <c r="A25" s="73"/>
      <c r="B25" s="692"/>
      <c r="C25" s="73"/>
      <c r="D25" s="73"/>
      <c r="E25" s="73"/>
      <c r="F25" s="73"/>
      <c r="G25" s="73"/>
      <c r="H25" s="73"/>
      <c r="I25" s="73"/>
    </row>
    <row r="26" spans="1:9" s="686" customFormat="1" ht="21.75">
      <c r="A26" s="693"/>
      <c r="B26" s="694"/>
      <c r="C26" s="693"/>
      <c r="D26" s="693"/>
      <c r="E26" s="693"/>
      <c r="F26" s="693"/>
      <c r="G26" s="693"/>
      <c r="H26" s="693"/>
      <c r="I26" s="693"/>
    </row>
  </sheetData>
  <sheetProtection/>
  <mergeCells count="3">
    <mergeCell ref="G4:H4"/>
    <mergeCell ref="A1:I1"/>
    <mergeCell ref="F10:G11"/>
  </mergeCells>
  <printOptions/>
  <pageMargins left="0.31" right="0.12" top="0.37" bottom="0.16" header="0.27" footer="0.19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5.75390625" style="170" customWidth="1"/>
    <col min="2" max="2" width="7.00390625" style="170" customWidth="1"/>
    <col min="3" max="3" width="36.875" style="170" customWidth="1"/>
    <col min="4" max="4" width="14.875" style="170" customWidth="1"/>
    <col min="5" max="5" width="24.625" style="170" customWidth="1"/>
    <col min="6" max="6" width="9.00390625" style="170" customWidth="1"/>
    <col min="7" max="7" width="9.875" style="170" customWidth="1"/>
    <col min="8" max="8" width="9.00390625" style="170" customWidth="1"/>
    <col min="9" max="9" width="11.00390625" style="170" bestFit="1" customWidth="1"/>
    <col min="10" max="16384" width="9.00390625" style="170" customWidth="1"/>
  </cols>
  <sheetData>
    <row r="1" spans="1:9" ht="21.75">
      <c r="A1" s="1090" t="s">
        <v>2189</v>
      </c>
      <c r="B1" s="1090"/>
      <c r="C1" s="1090"/>
      <c r="D1" s="1090"/>
      <c r="E1" s="1090"/>
      <c r="F1" s="1090"/>
      <c r="G1" s="1090"/>
      <c r="H1" s="1090"/>
      <c r="I1" s="1090"/>
    </row>
    <row r="2" spans="1:9" ht="21.75">
      <c r="A2" s="1090" t="s">
        <v>2239</v>
      </c>
      <c r="B2" s="1090"/>
      <c r="C2" s="1090"/>
      <c r="D2" s="1090"/>
      <c r="E2" s="1090"/>
      <c r="F2" s="1090"/>
      <c r="G2" s="1090"/>
      <c r="H2" s="1090"/>
      <c r="I2" s="1090"/>
    </row>
    <row r="3" ht="21.75">
      <c r="A3" s="170" t="s">
        <v>2190</v>
      </c>
    </row>
    <row r="5" spans="1:9" ht="21.75">
      <c r="A5" s="171" t="s">
        <v>518</v>
      </c>
      <c r="B5" s="171" t="s">
        <v>712</v>
      </c>
      <c r="C5" s="171" t="s">
        <v>713</v>
      </c>
      <c r="D5" s="171" t="s">
        <v>714</v>
      </c>
      <c r="E5" s="171" t="s">
        <v>715</v>
      </c>
      <c r="F5" s="171" t="s">
        <v>716</v>
      </c>
      <c r="G5" s="1118" t="s">
        <v>519</v>
      </c>
      <c r="H5" s="1119"/>
      <c r="I5" s="171" t="s">
        <v>520</v>
      </c>
    </row>
    <row r="6" spans="1:9" ht="21.75">
      <c r="A6" s="172"/>
      <c r="B6" s="173" t="s">
        <v>717</v>
      </c>
      <c r="C6" s="172"/>
      <c r="D6" s="172"/>
      <c r="E6" s="173" t="s">
        <v>718</v>
      </c>
      <c r="F6" s="173" t="s">
        <v>719</v>
      </c>
      <c r="G6" s="174" t="s">
        <v>521</v>
      </c>
      <c r="H6" s="174" t="s">
        <v>720</v>
      </c>
      <c r="I6" s="172"/>
    </row>
    <row r="7" spans="1:9" ht="31.5" customHeight="1">
      <c r="A7" s="175">
        <v>1</v>
      </c>
      <c r="B7" s="176">
        <f>รวมแก้ไขปัญหา!B11</f>
        <v>130439</v>
      </c>
      <c r="C7" s="177" t="s">
        <v>2191</v>
      </c>
      <c r="D7" s="178" t="s">
        <v>2192</v>
      </c>
      <c r="E7" s="178" t="s">
        <v>679</v>
      </c>
      <c r="F7" s="179">
        <v>20210</v>
      </c>
      <c r="G7" s="180">
        <v>3760</v>
      </c>
      <c r="H7" s="181" t="s">
        <v>2193</v>
      </c>
      <c r="I7" s="181" t="s">
        <v>2151</v>
      </c>
    </row>
    <row r="8" spans="1:9" ht="24">
      <c r="A8" s="182"/>
      <c r="B8" s="183"/>
      <c r="C8" s="182"/>
      <c r="D8" s="182"/>
      <c r="E8" s="184" t="s">
        <v>680</v>
      </c>
      <c r="F8" s="182"/>
      <c r="G8" s="182"/>
      <c r="H8" s="182"/>
      <c r="I8" s="185"/>
    </row>
    <row r="9" spans="1:9" ht="24">
      <c r="A9" s="182"/>
      <c r="B9" s="183"/>
      <c r="C9" s="182"/>
      <c r="D9" s="182"/>
      <c r="E9" s="182" t="s">
        <v>678</v>
      </c>
      <c r="F9" s="182"/>
      <c r="G9" s="182"/>
      <c r="H9" s="182"/>
      <c r="I9" s="186"/>
    </row>
    <row r="10" spans="1:9" ht="24">
      <c r="A10" s="182"/>
      <c r="B10" s="183"/>
      <c r="C10" s="182"/>
      <c r="D10" s="182"/>
      <c r="E10" s="182" t="s">
        <v>677</v>
      </c>
      <c r="F10" s="182"/>
      <c r="G10" s="182"/>
      <c r="H10" s="182"/>
      <c r="I10" s="182"/>
    </row>
    <row r="11" spans="1:9" ht="24">
      <c r="A11" s="182"/>
      <c r="B11" s="183"/>
      <c r="C11" s="187"/>
      <c r="D11" s="187"/>
      <c r="E11" s="187"/>
      <c r="F11" s="187"/>
      <c r="G11" s="187"/>
      <c r="H11" s="187"/>
      <c r="I11" s="187"/>
    </row>
    <row r="12" spans="1:9" ht="24">
      <c r="A12" s="182"/>
      <c r="B12" s="183"/>
      <c r="C12" s="187"/>
      <c r="D12" s="187"/>
      <c r="E12" s="187"/>
      <c r="F12" s="187"/>
      <c r="G12" s="187"/>
      <c r="H12" s="187"/>
      <c r="I12" s="187"/>
    </row>
    <row r="13" spans="1:9" ht="24">
      <c r="A13" s="182"/>
      <c r="B13" s="183"/>
      <c r="C13" s="187"/>
      <c r="D13" s="187"/>
      <c r="E13" s="188"/>
      <c r="F13" s="187"/>
      <c r="G13" s="189"/>
      <c r="H13" s="187"/>
      <c r="I13" s="187"/>
    </row>
    <row r="14" spans="1:9" ht="24">
      <c r="A14" s="182"/>
      <c r="B14" s="183"/>
      <c r="C14" s="187"/>
      <c r="D14" s="187"/>
      <c r="E14" s="188"/>
      <c r="F14" s="187"/>
      <c r="G14" s="187"/>
      <c r="H14" s="187"/>
      <c r="I14" s="187"/>
    </row>
    <row r="15" spans="1:9" ht="24">
      <c r="A15" s="182"/>
      <c r="B15" s="183"/>
      <c r="C15" s="187"/>
      <c r="D15" s="187"/>
      <c r="E15" s="187"/>
      <c r="F15" s="190"/>
      <c r="G15" s="189"/>
      <c r="H15" s="187"/>
      <c r="I15" s="187"/>
    </row>
    <row r="16" spans="1:9" ht="24">
      <c r="A16" s="182"/>
      <c r="B16" s="183"/>
      <c r="C16" s="187"/>
      <c r="D16" s="187"/>
      <c r="E16" s="187"/>
      <c r="F16" s="187"/>
      <c r="G16" s="187"/>
      <c r="H16" s="187"/>
      <c r="I16" s="187"/>
    </row>
    <row r="17" spans="1:9" ht="24">
      <c r="A17" s="182"/>
      <c r="B17" s="183"/>
      <c r="C17" s="187"/>
      <c r="D17" s="187"/>
      <c r="E17" s="187"/>
      <c r="F17" s="187"/>
      <c r="G17" s="189"/>
      <c r="H17" s="187"/>
      <c r="I17" s="187"/>
    </row>
    <row r="18" spans="1:9" ht="24">
      <c r="A18" s="182"/>
      <c r="B18" s="183"/>
      <c r="C18" s="187"/>
      <c r="D18" s="187"/>
      <c r="E18" s="187"/>
      <c r="F18" s="187"/>
      <c r="G18" s="189"/>
      <c r="H18" s="187"/>
      <c r="I18" s="187"/>
    </row>
    <row r="19" spans="1:9" ht="24">
      <c r="A19" s="182"/>
      <c r="B19" s="183"/>
      <c r="C19" s="187"/>
      <c r="D19" s="187"/>
      <c r="E19" s="187"/>
      <c r="F19" s="187"/>
      <c r="G19" s="189"/>
      <c r="H19" s="191"/>
      <c r="I19" s="187"/>
    </row>
    <row r="20" spans="1:9" ht="24">
      <c r="A20" s="182"/>
      <c r="B20" s="183"/>
      <c r="C20" s="187"/>
      <c r="D20" s="187"/>
      <c r="E20" s="187"/>
      <c r="F20" s="187"/>
      <c r="G20" s="189"/>
      <c r="H20" s="191"/>
      <c r="I20" s="187"/>
    </row>
    <row r="21" spans="1:9" ht="24">
      <c r="A21" s="182"/>
      <c r="B21" s="183"/>
      <c r="C21" s="187"/>
      <c r="D21" s="187"/>
      <c r="E21" s="187"/>
      <c r="F21" s="187"/>
      <c r="G21" s="189"/>
      <c r="H21" s="191"/>
      <c r="I21" s="187"/>
    </row>
    <row r="22" spans="1:9" ht="24">
      <c r="A22" s="182"/>
      <c r="B22" s="183"/>
      <c r="C22" s="187"/>
      <c r="D22" s="187"/>
      <c r="E22" s="187"/>
      <c r="F22" s="187"/>
      <c r="G22" s="189"/>
      <c r="H22" s="187"/>
      <c r="I22" s="187"/>
    </row>
    <row r="23" spans="1:9" ht="24">
      <c r="A23" s="182"/>
      <c r="B23" s="183"/>
      <c r="C23" s="187"/>
      <c r="D23" s="187"/>
      <c r="E23" s="187"/>
      <c r="F23" s="187"/>
      <c r="G23" s="187"/>
      <c r="H23" s="187"/>
      <c r="I23" s="187"/>
    </row>
    <row r="24" spans="1:9" ht="21.75">
      <c r="A24" s="192"/>
      <c r="B24" s="192"/>
      <c r="C24" s="192"/>
      <c r="D24" s="192"/>
      <c r="E24" s="192"/>
      <c r="F24" s="192"/>
      <c r="G24" s="192"/>
      <c r="H24" s="192"/>
      <c r="I24" s="192"/>
    </row>
    <row r="25" spans="1:9" ht="21.75">
      <c r="A25" s="192"/>
      <c r="B25" s="192"/>
      <c r="C25" s="192"/>
      <c r="D25" s="192"/>
      <c r="E25" s="192"/>
      <c r="F25" s="192"/>
      <c r="G25" s="192"/>
      <c r="H25" s="192"/>
      <c r="I25" s="192"/>
    </row>
    <row r="26" spans="1:9" ht="21.75">
      <c r="A26" s="192"/>
      <c r="B26" s="192"/>
      <c r="C26" s="192"/>
      <c r="D26" s="192"/>
      <c r="E26" s="192"/>
      <c r="F26" s="192"/>
      <c r="G26" s="192"/>
      <c r="H26" s="192"/>
      <c r="I26" s="192"/>
    </row>
    <row r="27" spans="1:9" ht="21.75">
      <c r="A27" s="192"/>
      <c r="B27" s="192"/>
      <c r="C27" s="192"/>
      <c r="D27" s="192"/>
      <c r="E27" s="192"/>
      <c r="F27" s="192"/>
      <c r="G27" s="192"/>
      <c r="H27" s="192"/>
      <c r="I27" s="192"/>
    </row>
    <row r="28" spans="1:9" ht="21.75">
      <c r="A28" s="192"/>
      <c r="B28" s="192"/>
      <c r="C28" s="192"/>
      <c r="D28" s="192"/>
      <c r="E28" s="192"/>
      <c r="F28" s="192"/>
      <c r="G28" s="192"/>
      <c r="H28" s="192"/>
      <c r="I28" s="192"/>
    </row>
    <row r="29" spans="1:9" ht="21.75">
      <c r="A29" s="172"/>
      <c r="B29" s="172"/>
      <c r="C29" s="172"/>
      <c r="D29" s="172"/>
      <c r="E29" s="172"/>
      <c r="F29" s="172"/>
      <c r="G29" s="172"/>
      <c r="H29" s="172"/>
      <c r="I29" s="172"/>
    </row>
  </sheetData>
  <sheetProtection/>
  <mergeCells count="3">
    <mergeCell ref="A2:I2"/>
    <mergeCell ref="G5:H5"/>
    <mergeCell ref="A1:I1"/>
  </mergeCells>
  <printOptions/>
  <pageMargins left="0.5118110236220472" right="0" top="0.35433070866141736" bottom="0.15748031496062992" header="0.31496062992125984" footer="0.118110236220472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C16" sqref="C16"/>
    </sheetView>
  </sheetViews>
  <sheetFormatPr defaultColWidth="9.00390625" defaultRowHeight="14.25"/>
  <cols>
    <col min="1" max="1" width="6.625" style="6" customWidth="1"/>
    <col min="2" max="2" width="9.00390625" style="6" customWidth="1"/>
    <col min="3" max="3" width="39.50390625" style="6" bestFit="1" customWidth="1"/>
    <col min="4" max="4" width="6.75390625" style="6" bestFit="1" customWidth="1"/>
    <col min="5" max="5" width="24.50390625" style="6" bestFit="1" customWidth="1"/>
    <col min="6" max="16384" width="9.00390625" style="6" customWidth="1"/>
  </cols>
  <sheetData>
    <row r="1" spans="1:9" ht="21.75">
      <c r="A1" s="1120" t="s">
        <v>2194</v>
      </c>
      <c r="B1" s="1120"/>
      <c r="C1" s="1120"/>
      <c r="D1" s="1120"/>
      <c r="E1" s="1120"/>
      <c r="F1" s="1120"/>
      <c r="G1" s="1120"/>
      <c r="H1" s="1120"/>
      <c r="I1" s="1120"/>
    </row>
    <row r="2" spans="1:9" ht="21.75">
      <c r="A2" s="1120" t="s">
        <v>2195</v>
      </c>
      <c r="B2" s="1120"/>
      <c r="C2" s="1120"/>
      <c r="D2" s="1120"/>
      <c r="E2" s="1120"/>
      <c r="F2" s="1120"/>
      <c r="G2" s="1120"/>
      <c r="H2" s="1120"/>
      <c r="I2" s="1120"/>
    </row>
    <row r="3" spans="1:9" ht="21.75">
      <c r="A3" s="5"/>
      <c r="B3" s="5"/>
      <c r="C3" s="5"/>
      <c r="D3" s="5"/>
      <c r="E3" s="5"/>
      <c r="F3" s="5"/>
      <c r="G3" s="5"/>
      <c r="H3" s="5"/>
      <c r="I3" s="5"/>
    </row>
    <row r="4" spans="1:9" ht="21.75">
      <c r="A4" s="5"/>
      <c r="B4" s="5"/>
      <c r="C4" s="5"/>
      <c r="D4" s="5"/>
      <c r="E4" s="5"/>
      <c r="F4" s="5"/>
      <c r="G4" s="5"/>
      <c r="H4" s="5"/>
      <c r="I4" s="5"/>
    </row>
    <row r="5" spans="1:9" ht="21.75">
      <c r="A5" s="7" t="s">
        <v>2196</v>
      </c>
      <c r="B5" s="7" t="s">
        <v>2197</v>
      </c>
      <c r="C5" s="7"/>
      <c r="D5" s="7"/>
      <c r="E5" s="7" t="s">
        <v>2152</v>
      </c>
      <c r="F5" s="7"/>
      <c r="G5" s="7"/>
      <c r="H5" s="7"/>
      <c r="I5" s="7"/>
    </row>
    <row r="6" spans="1:9" ht="21.75">
      <c r="A6" s="7"/>
      <c r="B6" s="7" t="s">
        <v>2198</v>
      </c>
      <c r="C6" s="7"/>
      <c r="D6" s="7"/>
      <c r="E6" s="7"/>
      <c r="F6" s="7"/>
      <c r="G6" s="7"/>
      <c r="H6" s="7"/>
      <c r="I6" s="7"/>
    </row>
    <row r="7" spans="1:9" ht="21.75">
      <c r="A7" s="7"/>
      <c r="B7" s="7"/>
      <c r="C7" s="7"/>
      <c r="D7" s="7"/>
      <c r="E7" s="7"/>
      <c r="F7" s="7"/>
      <c r="G7" s="7"/>
      <c r="H7" s="7"/>
      <c r="I7" s="7"/>
    </row>
    <row r="8" spans="1:9" ht="21.75">
      <c r="A8" s="7" t="s">
        <v>2199</v>
      </c>
      <c r="B8" s="7"/>
      <c r="C8" s="7" t="s">
        <v>2200</v>
      </c>
      <c r="D8" s="7"/>
      <c r="E8" s="7"/>
      <c r="F8" s="7"/>
      <c r="G8" s="7"/>
      <c r="H8" s="7"/>
      <c r="I8" s="7"/>
    </row>
    <row r="9" spans="1:9" ht="21.75">
      <c r="A9" s="7"/>
      <c r="B9" s="7"/>
      <c r="C9" s="7" t="s">
        <v>2201</v>
      </c>
      <c r="D9" s="7"/>
      <c r="E9" s="7"/>
      <c r="F9" s="7"/>
      <c r="G9" s="7"/>
      <c r="H9" s="7"/>
      <c r="I9" s="7"/>
    </row>
    <row r="10" spans="1:9" ht="17.25">
      <c r="A10" s="8"/>
      <c r="B10" s="8"/>
      <c r="C10" s="8"/>
      <c r="D10" s="8"/>
      <c r="E10" s="8"/>
      <c r="F10" s="8"/>
      <c r="G10" s="8"/>
      <c r="H10" s="8"/>
      <c r="I10" s="8"/>
    </row>
    <row r="11" spans="1:9" ht="21.75">
      <c r="A11" s="1121" t="s">
        <v>518</v>
      </c>
      <c r="B11" s="9" t="s">
        <v>712</v>
      </c>
      <c r="C11" s="1122" t="s">
        <v>713</v>
      </c>
      <c r="D11" s="1121" t="s">
        <v>714</v>
      </c>
      <c r="E11" s="9" t="s">
        <v>715</v>
      </c>
      <c r="F11" s="9" t="s">
        <v>716</v>
      </c>
      <c r="G11" s="1123" t="s">
        <v>519</v>
      </c>
      <c r="H11" s="1124"/>
      <c r="I11" s="1125" t="s">
        <v>520</v>
      </c>
    </row>
    <row r="12" spans="1:9" ht="21.75">
      <c r="A12" s="1121"/>
      <c r="B12" s="12" t="s">
        <v>717</v>
      </c>
      <c r="C12" s="1122"/>
      <c r="D12" s="1121"/>
      <c r="E12" s="12" t="s">
        <v>718</v>
      </c>
      <c r="F12" s="12" t="s">
        <v>719</v>
      </c>
      <c r="G12" s="10" t="s">
        <v>521</v>
      </c>
      <c r="H12" s="11" t="s">
        <v>720</v>
      </c>
      <c r="I12" s="1125"/>
    </row>
    <row r="13" spans="1:9" ht="21.75">
      <c r="A13" s="13">
        <v>1</v>
      </c>
      <c r="B13" s="14">
        <f>รวมแก้ไขปัญหา!B12</f>
        <v>130440</v>
      </c>
      <c r="C13" s="13" t="s">
        <v>2202</v>
      </c>
      <c r="D13" s="14" t="s">
        <v>2203</v>
      </c>
      <c r="E13" s="13" t="s">
        <v>2204</v>
      </c>
      <c r="F13" s="15" t="s">
        <v>1781</v>
      </c>
      <c r="G13" s="16">
        <v>30000</v>
      </c>
      <c r="H13" s="15" t="s">
        <v>535</v>
      </c>
      <c r="I13" s="17" t="s">
        <v>2152</v>
      </c>
    </row>
    <row r="14" spans="1:9" ht="21.75">
      <c r="A14" s="18"/>
      <c r="B14" s="168"/>
      <c r="C14" s="18" t="s">
        <v>2205</v>
      </c>
      <c r="D14" s="18"/>
      <c r="E14" s="18" t="s">
        <v>2206</v>
      </c>
      <c r="F14" s="18"/>
      <c r="G14" s="18"/>
      <c r="H14" s="18"/>
      <c r="I14" s="18"/>
    </row>
    <row r="15" spans="1:9" ht="21.75">
      <c r="A15" s="18"/>
      <c r="B15" s="168"/>
      <c r="C15" s="18"/>
      <c r="D15" s="18"/>
      <c r="E15" s="18"/>
      <c r="F15" s="18"/>
      <c r="G15" s="18"/>
      <c r="H15" s="18"/>
      <c r="I15" s="18"/>
    </row>
    <row r="16" spans="1:10" s="2" customFormat="1" ht="144">
      <c r="A16" s="19">
        <v>2</v>
      </c>
      <c r="B16" s="19">
        <f>รวมแก้ไขปัญหา!B13</f>
        <v>130441</v>
      </c>
      <c r="C16" s="20" t="s">
        <v>2207</v>
      </c>
      <c r="D16" s="21" t="s">
        <v>925</v>
      </c>
      <c r="E16" s="22" t="s">
        <v>2208</v>
      </c>
      <c r="F16" s="21" t="s">
        <v>179</v>
      </c>
      <c r="G16" s="23">
        <v>4800</v>
      </c>
      <c r="H16" s="21" t="s">
        <v>539</v>
      </c>
      <c r="I16" s="22" t="s">
        <v>2209</v>
      </c>
      <c r="J16" s="1"/>
    </row>
    <row r="17" spans="1:13" s="2" customFormat="1" ht="24">
      <c r="A17" s="24"/>
      <c r="B17" s="4"/>
      <c r="C17" s="25"/>
      <c r="D17" s="26"/>
      <c r="E17" s="25"/>
      <c r="F17" s="27"/>
      <c r="G17" s="28"/>
      <c r="H17" s="29"/>
      <c r="I17" s="25"/>
      <c r="J17" s="3"/>
      <c r="K17" s="1"/>
      <c r="L17" s="1"/>
      <c r="M17" s="1"/>
    </row>
    <row r="18" spans="1:9" ht="21.7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21.7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21.7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21.7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21.7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21.7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21.7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21.7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21.7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21.7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21.7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21.75">
      <c r="A29" s="30"/>
      <c r="B29" s="30"/>
      <c r="C29" s="30"/>
      <c r="D29" s="30"/>
      <c r="E29" s="30"/>
      <c r="F29" s="30"/>
      <c r="G29" s="30"/>
      <c r="H29" s="30"/>
      <c r="I29" s="30"/>
    </row>
  </sheetData>
  <sheetProtection/>
  <mergeCells count="7">
    <mergeCell ref="A1:I1"/>
    <mergeCell ref="A2:I2"/>
    <mergeCell ref="A11:A12"/>
    <mergeCell ref="C11:C12"/>
    <mergeCell ref="D11:D12"/>
    <mergeCell ref="G11:H11"/>
    <mergeCell ref="I11:I1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49"/>
  <sheetViews>
    <sheetView zoomScalePageLayoutView="0" workbookViewId="0" topLeftCell="B34">
      <selection activeCell="E55" sqref="E55"/>
    </sheetView>
  </sheetViews>
  <sheetFormatPr defaultColWidth="9.00390625" defaultRowHeight="14.25"/>
  <cols>
    <col min="1" max="1" width="36.25390625" style="170" customWidth="1"/>
    <col min="2" max="2" width="7.50390625" style="170" customWidth="1"/>
    <col min="3" max="3" width="30.375" style="170" customWidth="1"/>
    <col min="4" max="4" width="10.875" style="170" bestFit="1" customWidth="1"/>
    <col min="5" max="5" width="10.375" style="170" customWidth="1"/>
    <col min="6" max="6" width="13.00390625" style="170" customWidth="1"/>
    <col min="7" max="7" width="10.125" style="170" customWidth="1"/>
    <col min="8" max="8" width="9.25390625" style="494" bestFit="1" customWidth="1"/>
    <col min="9" max="9" width="9.125" style="170" bestFit="1" customWidth="1"/>
    <col min="10" max="10" width="10.875" style="170" bestFit="1" customWidth="1"/>
    <col min="11" max="16384" width="9.00390625" style="170" customWidth="1"/>
  </cols>
  <sheetData>
    <row r="1" spans="1:8" ht="21.75">
      <c r="A1" s="1063" t="s">
        <v>1302</v>
      </c>
      <c r="B1" s="1063"/>
      <c r="C1" s="1063"/>
      <c r="D1" s="1063"/>
      <c r="E1" s="1063"/>
      <c r="F1" s="1063"/>
      <c r="G1" s="1063"/>
      <c r="H1" s="1063"/>
    </row>
    <row r="2" spans="1:8" ht="21.75">
      <c r="A2" s="171" t="s">
        <v>1546</v>
      </c>
      <c r="B2" s="171" t="s">
        <v>2847</v>
      </c>
      <c r="C2" s="171" t="s">
        <v>717</v>
      </c>
      <c r="D2" s="1062" t="s">
        <v>519</v>
      </c>
      <c r="E2" s="1062"/>
      <c r="F2" s="1062"/>
      <c r="G2" s="1062"/>
      <c r="H2" s="1026" t="s">
        <v>520</v>
      </c>
    </row>
    <row r="3" spans="1:8" ht="21.75">
      <c r="A3" s="173"/>
      <c r="B3" s="173"/>
      <c r="C3" s="173"/>
      <c r="D3" s="174" t="s">
        <v>2252</v>
      </c>
      <c r="E3" s="174" t="s">
        <v>2137</v>
      </c>
      <c r="F3" s="174" t="s">
        <v>1899</v>
      </c>
      <c r="G3" s="174" t="s">
        <v>1953</v>
      </c>
      <c r="H3" s="1031"/>
    </row>
    <row r="4" spans="1:8" ht="21.75">
      <c r="A4" s="373" t="s">
        <v>2145</v>
      </c>
      <c r="B4" s="174"/>
      <c r="C4" s="174"/>
      <c r="D4" s="330"/>
      <c r="E4" s="330"/>
      <c r="F4" s="330"/>
      <c r="G4" s="330"/>
      <c r="H4" s="373"/>
    </row>
    <row r="5" spans="1:8" ht="21.75">
      <c r="A5" s="373" t="s">
        <v>1547</v>
      </c>
      <c r="B5" s="654" t="str">
        <f>'ย1เป้า1.1'!B9</f>
        <v>130101</v>
      </c>
      <c r="C5" s="654" t="str">
        <f>'ย1เป้า1.1'!C9</f>
        <v>โครงการพัฒนาคุณภาพ รพ.ตามมาตรฐาน HA</v>
      </c>
      <c r="D5" s="655">
        <f>'ย1เป้า1.1'!G82</f>
        <v>164600</v>
      </c>
      <c r="E5" s="655"/>
      <c r="F5" s="330"/>
      <c r="G5" s="330"/>
      <c r="H5" s="373" t="s">
        <v>191</v>
      </c>
    </row>
    <row r="6" spans="1:8" ht="43.5">
      <c r="A6" s="373" t="s">
        <v>1547</v>
      </c>
      <c r="B6" s="654" t="str">
        <f>'ย1เป้า1.1'!B83</f>
        <v>130102</v>
      </c>
      <c r="C6" s="654" t="str">
        <f>'ย1เป้า1.1'!C83</f>
        <v>โครงการพัฒนาคุณภาพการพยาบาลตามมาตรฐานสภาการพยาบาล</v>
      </c>
      <c r="D6" s="174">
        <f>'ย1เป้า1.1'!G124</f>
        <v>14400</v>
      </c>
      <c r="E6" s="174"/>
      <c r="F6" s="330"/>
      <c r="G6" s="330"/>
      <c r="H6" s="373" t="s">
        <v>1810</v>
      </c>
    </row>
    <row r="7" spans="1:8" ht="21.75">
      <c r="A7" s="373" t="s">
        <v>1547</v>
      </c>
      <c r="B7" s="654" t="str">
        <f>'ย1เป้า1.1'!B125</f>
        <v>130103</v>
      </c>
      <c r="C7" s="654" t="str">
        <f>'ย1เป้า1.1'!C125</f>
        <v>โครงการพัฒนาสายใยรักอำเภอเมืองปาน</v>
      </c>
      <c r="D7" s="174">
        <f>'ย1เป้า1.1'!G156</f>
        <v>19400</v>
      </c>
      <c r="E7" s="174"/>
      <c r="F7" s="330"/>
      <c r="G7" s="330"/>
      <c r="H7" s="373" t="s">
        <v>578</v>
      </c>
    </row>
    <row r="8" spans="1:8" ht="43.5">
      <c r="A8" s="373" t="s">
        <v>1547</v>
      </c>
      <c r="B8" s="654" t="str">
        <f>'ย1เป้า1.1'!B157</f>
        <v>130104</v>
      </c>
      <c r="C8" s="654" t="str">
        <f>'ย1เป้า1.1'!C157</f>
        <v>โครงการพัฒนามาตรฐานสุขศึกษาอำเภอเมืองปาน</v>
      </c>
      <c r="D8" s="174">
        <f>'ย1เป้า1.1'!G167</f>
        <v>7200</v>
      </c>
      <c r="E8" s="174"/>
      <c r="F8" s="330"/>
      <c r="G8" s="330"/>
      <c r="H8" s="373" t="s">
        <v>2431</v>
      </c>
    </row>
    <row r="9" spans="1:8" ht="43.5">
      <c r="A9" s="373" t="s">
        <v>1547</v>
      </c>
      <c r="B9" s="654" t="str">
        <f>'ย1เป้า1.1'!B168</f>
        <v>130105</v>
      </c>
      <c r="C9" s="654" t="str">
        <f>'ย1เป้า1.1'!C168</f>
        <v>โครงการ: พัฒนา SRRT อำเภอเมืองปานให้ผ่านมาตรฐาน</v>
      </c>
      <c r="D9" s="174">
        <f>'ย1เป้า1.1'!G213</f>
        <v>10600</v>
      </c>
      <c r="E9" s="174"/>
      <c r="F9" s="330"/>
      <c r="G9" s="330"/>
      <c r="H9" s="373" t="s">
        <v>542</v>
      </c>
    </row>
    <row r="10" spans="1:8" ht="43.5">
      <c r="A10" s="373" t="s">
        <v>1547</v>
      </c>
      <c r="B10" s="654" t="str">
        <f>'ย1เป้า1.1'!B214</f>
        <v>130106</v>
      </c>
      <c r="C10" s="654" t="str">
        <f>'ย1เป้า1.1'!C214</f>
        <v>โครงการพัฒนามาตรฐานการให้บริการแพทย์แผนไทย</v>
      </c>
      <c r="D10" s="656">
        <f>'ย1เป้า1.1'!G243</f>
        <v>46000</v>
      </c>
      <c r="E10" s="656"/>
      <c r="F10" s="657">
        <f>'ย1เป้า1.1'!G236</f>
        <v>26000</v>
      </c>
      <c r="G10" s="657"/>
      <c r="H10" s="373" t="s">
        <v>1886</v>
      </c>
    </row>
    <row r="11" spans="1:8" ht="43.5">
      <c r="A11" s="373" t="s">
        <v>1547</v>
      </c>
      <c r="B11" s="654" t="str">
        <f>'ย1เป้า1.1'!B245</f>
        <v>130107</v>
      </c>
      <c r="C11" s="654" t="str">
        <f>'ย1เป้า1.1'!C245</f>
        <v>โครงการพัฒนามาตรฐานการบำบัดรักษายาเสพติด</v>
      </c>
      <c r="D11" s="655">
        <f>'ย1เป้า1.1'!G249</f>
        <v>25000</v>
      </c>
      <c r="E11" s="655"/>
      <c r="F11" s="330"/>
      <c r="G11" s="330"/>
      <c r="H11" s="373" t="s">
        <v>1548</v>
      </c>
    </row>
    <row r="12" spans="1:8" ht="65.25">
      <c r="A12" s="373" t="s">
        <v>1547</v>
      </c>
      <c r="B12" s="658" t="str">
        <f>'ย1เป้า1.1'!B250&amp;'ย1เป้า1.1'!B251</f>
        <v>130108</v>
      </c>
      <c r="C12" s="658" t="str">
        <f>'ย1เป้า1.1'!C250&amp;'ย1เป้า1.1'!C251</f>
        <v>โครงการพัฒนาคุณภาพมาตรฐานห้องปฏิบัติการเพื่อการธำรงรักษาระดับคุณภาพและพัฒนาคุณภาพอย่างต่อเนื่อง</v>
      </c>
      <c r="D12" s="659">
        <f>'ย1เป้า1.1'!G258</f>
        <v>823800</v>
      </c>
      <c r="E12" s="659"/>
      <c r="F12" s="330"/>
      <c r="G12" s="330"/>
      <c r="H12" s="373" t="s">
        <v>1549</v>
      </c>
    </row>
    <row r="13" spans="1:8" ht="43.5">
      <c r="A13" s="373" t="s">
        <v>1547</v>
      </c>
      <c r="B13" s="654" t="str">
        <f>'ย1เป้า1.1'!B259</f>
        <v>130109</v>
      </c>
      <c r="C13" s="654" t="str">
        <f>'ย1เป้า1.1'!C259</f>
        <v>โครงการพัฒนาคุณภาพมาตรฐานบริการทันตกรรม คปสอ.เมืองปาน</v>
      </c>
      <c r="D13" s="174"/>
      <c r="E13" s="174"/>
      <c r="F13" s="660">
        <f>'ย1เป้า1.1'!G283</f>
        <v>221254</v>
      </c>
      <c r="G13" s="660"/>
      <c r="H13" s="373" t="s">
        <v>1550</v>
      </c>
    </row>
    <row r="14" spans="1:8" ht="43.5">
      <c r="A14" s="373" t="s">
        <v>1551</v>
      </c>
      <c r="B14" s="654" t="str">
        <f>'ย1เป้า1.1'!B284</f>
        <v>130110</v>
      </c>
      <c r="C14" s="654" t="str">
        <f>'ย1เป้า1.1'!C284</f>
        <v>โครงการพัฒนามาตรฐานPCA รพ.สต.อำเภอเมืองปาน ขั้น 2</v>
      </c>
      <c r="D14" s="174">
        <f>'ย1เป้า1.1'!G304</f>
        <v>28000</v>
      </c>
      <c r="E14" s="174"/>
      <c r="F14" s="330"/>
      <c r="G14" s="330"/>
      <c r="H14" s="373" t="s">
        <v>576</v>
      </c>
    </row>
    <row r="15" spans="1:8" ht="65.25">
      <c r="A15" s="373" t="s">
        <v>1551</v>
      </c>
      <c r="B15" s="654" t="str">
        <f>'ย1เป้า1.2'!B12</f>
        <v>130111</v>
      </c>
      <c r="C15" s="654" t="str">
        <f>'ย1เป้า1.2'!C12</f>
        <v>โครงการ พัฒนาระบบการรับรู้ความต้องการและสนองตอบความต้องการของผู้ให้และผู้รับบริการทุกระดับ</v>
      </c>
      <c r="D15" s="330">
        <f>'ย1เป้า1.2'!G64</f>
        <v>62700</v>
      </c>
      <c r="E15" s="330"/>
      <c r="F15" s="330"/>
      <c r="G15" s="330"/>
      <c r="H15" s="373" t="s">
        <v>1552</v>
      </c>
    </row>
    <row r="16" spans="1:8" ht="21.75">
      <c r="A16" s="373" t="s">
        <v>2146</v>
      </c>
      <c r="B16" s="330"/>
      <c r="C16" s="654"/>
      <c r="D16" s="330"/>
      <c r="E16" s="330"/>
      <c r="F16" s="330"/>
      <c r="G16" s="330"/>
      <c r="H16" s="373"/>
    </row>
    <row r="17" spans="1:8" ht="21.75">
      <c r="A17" s="373" t="s">
        <v>2132</v>
      </c>
      <c r="B17" s="330"/>
      <c r="C17" s="654"/>
      <c r="D17" s="330"/>
      <c r="E17" s="330"/>
      <c r="F17" s="330"/>
      <c r="G17" s="330"/>
      <c r="H17" s="373"/>
    </row>
    <row r="18" spans="1:8" ht="21.75">
      <c r="A18" s="373" t="s">
        <v>2132</v>
      </c>
      <c r="B18" s="667" t="str">
        <f>'ย2เป้า2.1'!B19</f>
        <v>130212</v>
      </c>
      <c r="C18" s="671" t="str">
        <f>'ย2เป้า2.1'!C19</f>
        <v>โครงการอำเภอเมืองปานเข้มแข็ง</v>
      </c>
      <c r="D18" s="330"/>
      <c r="E18" s="660">
        <f>'ย2เป้า2.1'!G19</f>
        <v>44000</v>
      </c>
      <c r="F18" s="330"/>
      <c r="G18" s="330"/>
      <c r="H18" s="373" t="s">
        <v>542</v>
      </c>
    </row>
    <row r="19" spans="1:8" ht="43.5">
      <c r="A19" s="373" t="s">
        <v>2132</v>
      </c>
      <c r="B19" s="667" t="str">
        <f>'ย2เป้า2.1'!B53</f>
        <v>130213</v>
      </c>
      <c r="C19" s="671" t="str">
        <f>'ย2เป้า2.1'!C53</f>
        <v>โครงการป้องกันควบคุมโรคอาหารเป็นพิษ อำเภอเมืองปาน</v>
      </c>
      <c r="D19" s="660">
        <f>'ย2เป้า2.1'!G53</f>
        <v>0</v>
      </c>
      <c r="E19" s="330"/>
      <c r="F19" s="330"/>
      <c r="G19" s="330"/>
      <c r="H19" s="373" t="s">
        <v>2849</v>
      </c>
    </row>
    <row r="20" spans="1:8" ht="43.5">
      <c r="A20" s="373" t="s">
        <v>2132</v>
      </c>
      <c r="B20" s="667" t="str">
        <f>'ย2เป้า2.1'!B85</f>
        <v>130214</v>
      </c>
      <c r="C20" s="671" t="str">
        <f>'ย2เป้า2.1'!C85</f>
        <v>โครงการป้องกันควบคุมโรคเบาหวาน ความดันโลหิตสูงและหลอดเลือดสมอง</v>
      </c>
      <c r="D20" s="660">
        <f>'ย2เป้า2.1'!G85</f>
        <v>29120</v>
      </c>
      <c r="E20" s="330"/>
      <c r="F20" s="330"/>
      <c r="G20" s="330"/>
      <c r="H20" s="373" t="s">
        <v>1803</v>
      </c>
    </row>
    <row r="21" spans="1:8" ht="21.75">
      <c r="A21" s="373" t="s">
        <v>2132</v>
      </c>
      <c r="B21" s="667" t="str">
        <f>'ย2เป้า2.1'!B135</f>
        <v>130215</v>
      </c>
      <c r="C21" s="671" t="str">
        <f>'ย2เป้า2.1'!C135</f>
        <v>โครงการป้องกันควบคุมโรคมะเร็ง</v>
      </c>
      <c r="D21" s="660">
        <f>'ย2เป้า2.1'!G135</f>
        <v>0</v>
      </c>
      <c r="E21" s="330"/>
      <c r="F21" s="330"/>
      <c r="G21" s="330"/>
      <c r="H21" s="373" t="s">
        <v>578</v>
      </c>
    </row>
    <row r="22" spans="1:8" ht="21.75">
      <c r="A22" s="373" t="s">
        <v>2132</v>
      </c>
      <c r="B22" s="667" t="str">
        <f>'ย2เป้า2.1'!B149</f>
        <v>130216</v>
      </c>
      <c r="C22" s="671" t="str">
        <f>'ย2เป้า2.1'!C149</f>
        <v>โครงการป้องกันควบคุมวัณโรค</v>
      </c>
      <c r="D22" s="660">
        <f>'ย2เป้า2.1'!G149</f>
        <v>0</v>
      </c>
      <c r="E22" s="330"/>
      <c r="F22" s="330"/>
      <c r="G22" s="330"/>
      <c r="H22" s="373" t="s">
        <v>1849</v>
      </c>
    </row>
    <row r="23" spans="1:8" ht="43.5">
      <c r="A23" s="373" t="s">
        <v>2132</v>
      </c>
      <c r="B23" s="667" t="str">
        <f>'ย2เป้า2.1'!B172</f>
        <v>130217</v>
      </c>
      <c r="C23" s="671" t="str">
        <f>'ย2เป้า2.1'!C172</f>
        <v>โครงการเตรียมความพร้อมรับภาวะฉุกเฉินทางสาธารณสุข </v>
      </c>
      <c r="D23" s="330"/>
      <c r="E23" s="660">
        <f>'ย2เป้า2.1'!G172</f>
        <v>15000</v>
      </c>
      <c r="F23" s="330"/>
      <c r="G23" s="330"/>
      <c r="H23" s="373" t="s">
        <v>1810</v>
      </c>
    </row>
    <row r="24" spans="1:8" ht="43.5">
      <c r="A24" s="373" t="s">
        <v>2132</v>
      </c>
      <c r="B24" s="667" t="str">
        <f>'ย2เป้า2.1'!B190</f>
        <v>130218</v>
      </c>
      <c r="C24" s="671" t="str">
        <f>'ย2เป้า2.1'!C190</f>
        <v>โครงการเฝ้าระวังและพัฒนาเครือข่ายสุขภาพจิต</v>
      </c>
      <c r="D24" s="660">
        <f>'ย2เป้า2.1'!G190</f>
        <v>0</v>
      </c>
      <c r="E24" s="330"/>
      <c r="F24" s="330"/>
      <c r="G24" s="330"/>
      <c r="H24" s="373" t="s">
        <v>1716</v>
      </c>
    </row>
    <row r="25" spans="1:8" ht="21.75">
      <c r="A25" s="373" t="s">
        <v>2133</v>
      </c>
      <c r="B25" s="330" t="str">
        <f>'ย2เป้า2.2'!B22&amp;'ย2เป้า2.2'!B23</f>
        <v>130219</v>
      </c>
      <c r="C25" s="1033" t="str">
        <f>'ย2เป้า2.2'!C22&amp;'ย2เป้า2.2'!C23</f>
        <v>โครงการปรับเปลี่ยนพฤติกรรมสุขภาพ ลดเสี่ยง ลดโรคอำเภอเมืองปาน ปีงบประมาณ 2555(บูรณาการกับเป้า 2.1)</v>
      </c>
      <c r="D25" s="330"/>
      <c r="E25" s="660">
        <f>'ย2เป้า2.2'!G22</f>
        <v>203200</v>
      </c>
      <c r="F25" s="330"/>
      <c r="G25" s="330"/>
      <c r="H25" s="373" t="s">
        <v>1991</v>
      </c>
    </row>
    <row r="26" spans="1:9" ht="65.25">
      <c r="A26" s="373" t="s">
        <v>2134</v>
      </c>
      <c r="B26" s="667" t="str">
        <f>'ย2เป้า2.4'!B10&amp;'ย2เป้า2.4'!B11</f>
        <v>130223</v>
      </c>
      <c r="C26" s="671" t="str">
        <f>'ย2เป้า2.4'!C10&amp;'ย2เป้า2.4'!C11</f>
        <v>โครงการพัฒนาคุณภาพของแผนสุขภาพตำบลการพัฒนาคุณภาพของแผนสุขภาพตำบล(บูรณาการ2.1 / 2.2/2.3)</v>
      </c>
      <c r="D26" s="330"/>
      <c r="E26" s="660">
        <f>'ย2เป้า2.4'!G49</f>
        <v>10000</v>
      </c>
      <c r="F26" s="330"/>
      <c r="G26" s="330"/>
      <c r="H26" s="373" t="s">
        <v>542</v>
      </c>
      <c r="I26" s="666"/>
    </row>
    <row r="27" spans="1:8" ht="43.5">
      <c r="A27" s="373" t="s">
        <v>2135</v>
      </c>
      <c r="B27" s="654" t="str">
        <f>'ย2เป้า2.3'!B12&amp;'ย2เป้า2.3'!C13</f>
        <v>130220         </v>
      </c>
      <c r="C27" s="672" t="str">
        <f>'ย2เป้า2.3'!C12&amp;'ย2เป้า2.3'!D13</f>
        <v>   โครงการอาหารและผลิตภัณฑ์สุขภาพปลอดภัยโดยเครือข่ายเมืองปาน</v>
      </c>
      <c r="D27" s="330">
        <f>'ย2เป้า2.3'!H160</f>
        <v>35000</v>
      </c>
      <c r="E27" s="330"/>
      <c r="F27" s="330"/>
      <c r="G27" s="330"/>
      <c r="H27" s="373" t="s">
        <v>2615</v>
      </c>
    </row>
    <row r="28" spans="1:8" ht="43.5">
      <c r="A28" s="373" t="s">
        <v>2135</v>
      </c>
      <c r="B28" s="654" t="str">
        <f>'ย2เป้า2.3'!B161&amp;'ย2เป้า2.3'!B162</f>
        <v>130221</v>
      </c>
      <c r="C28" s="672" t="str">
        <f>'ย2เป้า2.3'!C161&amp;'ย2เป้า2.3'!C162</f>
        <v> โครงการโรงพยาบาลอาหารปลอดภัยและโภชนาการอำเภอเมืองปาน   จังหวัดลำปาง</v>
      </c>
      <c r="D28" s="660">
        <f>'ย2เป้า2.3'!H161</f>
        <v>4000</v>
      </c>
      <c r="E28" s="660"/>
      <c r="F28" s="330"/>
      <c r="G28" s="330"/>
      <c r="H28" s="373" t="s">
        <v>2615</v>
      </c>
    </row>
    <row r="29" spans="1:8" ht="43.5">
      <c r="A29" s="373" t="s">
        <v>2135</v>
      </c>
      <c r="B29" s="654" t="str">
        <f>'ย2เป้า2.3'!B272&amp;'ย2เป้า2.3'!B273</f>
        <v>130222</v>
      </c>
      <c r="C29" s="672" t="str">
        <f>'ย2เป้า2.3'!C272&amp;'ย2เป้า2.3'!C273</f>
        <v>3.โครงการร้านชำปลอดยาอันตรายโดยเครือข่ายชุมชนทุ่งข่วง</v>
      </c>
      <c r="D29" s="1034" t="s">
        <v>1304</v>
      </c>
      <c r="E29" s="1034"/>
      <c r="F29" s="1034"/>
      <c r="G29" s="660">
        <f>'ย2เป้า2.3'!H275</f>
        <v>0</v>
      </c>
      <c r="H29" s="373" t="s">
        <v>2615</v>
      </c>
    </row>
    <row r="30" spans="1:8" ht="21.75">
      <c r="A30" s="373" t="s">
        <v>2138</v>
      </c>
      <c r="B30" s="654"/>
      <c r="C30" s="672"/>
      <c r="D30" s="330"/>
      <c r="E30" s="330"/>
      <c r="F30" s="330"/>
      <c r="G30" s="660"/>
      <c r="H30" s="373"/>
    </row>
    <row r="31" spans="1:8" ht="70.5" customHeight="1">
      <c r="A31" s="760" t="s">
        <v>2139</v>
      </c>
      <c r="B31" s="760">
        <f>'ย3.1'!B11:C11</f>
        <v>130324</v>
      </c>
      <c r="C31" s="671" t="str">
        <f>'ย3.1'!C11:D11</f>
        <v>โครงการพัฒนาบริหารจัดการแผนปฏิบัติการสาธารณสุขอำเภอเมืองปานปี2555</v>
      </c>
      <c r="D31" s="754">
        <f>'ย3.1'!G68</f>
        <v>70000</v>
      </c>
      <c r="E31" s="754"/>
      <c r="F31" s="754"/>
      <c r="G31" s="754"/>
      <c r="H31" s="773" t="s">
        <v>560</v>
      </c>
    </row>
    <row r="32" spans="1:8" ht="63.75" customHeight="1">
      <c r="A32" s="760" t="s">
        <v>2140</v>
      </c>
      <c r="B32" s="760">
        <f>'ย3.2'!B10</f>
        <v>130325</v>
      </c>
      <c r="C32" s="671" t="str">
        <f>'ย3.2'!C10</f>
        <v>โครงการพัฒนาระบบควบคุมภายใน  อำเภอเมืองปาน</v>
      </c>
      <c r="D32" s="754">
        <f>'ย3.2'!G24</f>
        <v>4000</v>
      </c>
      <c r="E32" s="754"/>
      <c r="F32" s="754"/>
      <c r="G32" s="754"/>
      <c r="H32" s="773" t="s">
        <v>442</v>
      </c>
    </row>
    <row r="33" spans="1:8" ht="43.5">
      <c r="A33" s="373"/>
      <c r="B33" s="654">
        <f>'ย3.2'!B27</f>
        <v>130326</v>
      </c>
      <c r="C33" s="672" t="str">
        <f>'ย3.2'!C27</f>
        <v>โครงการพัฒนาบริหารความเสี่ยงตามหลักธรรมาภิบาลอำเภอเมืองปาน</v>
      </c>
      <c r="D33" s="330">
        <f>'ย3.2'!G43</f>
        <v>4000</v>
      </c>
      <c r="E33" s="330"/>
      <c r="F33" s="330"/>
      <c r="G33" s="330"/>
      <c r="H33" s="373" t="s">
        <v>576</v>
      </c>
    </row>
    <row r="34" spans="1:8" ht="43.5">
      <c r="A34" s="373" t="s">
        <v>2141</v>
      </c>
      <c r="B34" s="654">
        <f>'ย3.3'!B12</f>
        <v>130327</v>
      </c>
      <c r="C34" s="672" t="str">
        <f>'ย3.3'!C12</f>
        <v>โครงการพัฒนาบุคลากรสาธารณสุขอำเภอเมืองปาน</v>
      </c>
      <c r="D34" s="330">
        <f>'ย3.3'!G59</f>
        <v>96000</v>
      </c>
      <c r="E34" s="330"/>
      <c r="F34" s="330"/>
      <c r="G34" s="330"/>
      <c r="H34" s="373" t="str">
        <f>'ย3.3'!I13</f>
        <v>ประนอม,ประจักษ์</v>
      </c>
    </row>
    <row r="35" spans="1:8" ht="43.5">
      <c r="A35" s="373" t="s">
        <v>2142</v>
      </c>
      <c r="B35" s="654">
        <f>'ย3.4'!B10</f>
        <v>130328</v>
      </c>
      <c r="C35" s="672" t="str">
        <f>'ย3.4'!C10</f>
        <v>โครงการพัฒนาระบบสารสนเทศสาธารณสุขเพื่อการจัดการอำเภอเมืองปาน</v>
      </c>
      <c r="D35" s="330">
        <f>'ย3.4'!G59</f>
        <v>8000</v>
      </c>
      <c r="E35" s="330"/>
      <c r="F35" s="330"/>
      <c r="G35" s="330"/>
      <c r="H35" s="373" t="s">
        <v>579</v>
      </c>
    </row>
    <row r="36" spans="1:8" ht="43.5">
      <c r="A36" s="373" t="s">
        <v>2143</v>
      </c>
      <c r="B36" s="654">
        <f>'ย3.5'!B10</f>
        <v>130329</v>
      </c>
      <c r="C36" s="672" t="str">
        <f>'ย3.5'!C10</f>
        <v>โครงการพัฒนาศักยภาพทีมจัดการความรู้(KM) อ.เมืองปาน</v>
      </c>
      <c r="D36" s="330"/>
      <c r="E36" s="330"/>
      <c r="F36" s="330"/>
      <c r="G36" s="330"/>
      <c r="H36" s="373" t="s">
        <v>560</v>
      </c>
    </row>
    <row r="37" spans="1:8" ht="43.5">
      <c r="A37" s="373" t="s">
        <v>2143</v>
      </c>
      <c r="B37" s="654" t="str">
        <f>'ย3.5'!B22&amp;'ย3.5'!B23</f>
        <v>130330</v>
      </c>
      <c r="C37" s="672" t="str">
        <f>'ย3.5'!C22&amp;'ย3.5'!C23</f>
        <v>โครงการคลินิกให้คำปรึกษางานวิจัย เวทีนำเสนองานวิจัย และคัดเลือกผลงานเด่น</v>
      </c>
      <c r="D37" s="330">
        <f>'ย3.5'!G31</f>
        <v>44500</v>
      </c>
      <c r="E37" s="330"/>
      <c r="F37" s="330"/>
      <c r="G37" s="330"/>
      <c r="H37" s="373" t="s">
        <v>560</v>
      </c>
    </row>
    <row r="38" spans="1:8" ht="43.5">
      <c r="A38" s="373" t="s">
        <v>2144</v>
      </c>
      <c r="B38" s="654">
        <f>'ย3.6'!B12</f>
        <v>130331</v>
      </c>
      <c r="C38" s="672" t="str">
        <f>'ย3.6'!C12</f>
        <v>โครงการพัฒนาระบบบริหารการเงิน การคลัง อำเภอเมืองปาน</v>
      </c>
      <c r="D38" s="330">
        <f>'ย3.6'!G68</f>
        <v>15600</v>
      </c>
      <c r="E38" s="330"/>
      <c r="F38" s="330"/>
      <c r="G38" s="330"/>
      <c r="H38" s="373" t="s">
        <v>442</v>
      </c>
    </row>
    <row r="39" ht="21.75">
      <c r="A39" s="1027"/>
    </row>
    <row r="40" spans="1:9" ht="21.75">
      <c r="A40" s="1028" t="s">
        <v>1546</v>
      </c>
      <c r="B40" s="661"/>
      <c r="C40" s="661" t="s">
        <v>717</v>
      </c>
      <c r="D40" s="174" t="s">
        <v>519</v>
      </c>
      <c r="E40" s="174"/>
      <c r="F40" s="174"/>
      <c r="G40" s="174"/>
      <c r="H40" s="174"/>
      <c r="I40" s="174"/>
    </row>
    <row r="41" spans="1:10" ht="43.5">
      <c r="A41" s="1029"/>
      <c r="B41" s="662"/>
      <c r="C41" s="662"/>
      <c r="D41" s="174" t="s">
        <v>2252</v>
      </c>
      <c r="E41" s="174" t="s">
        <v>2137</v>
      </c>
      <c r="F41" s="174" t="s">
        <v>669</v>
      </c>
      <c r="G41" s="663" t="s">
        <v>1899</v>
      </c>
      <c r="H41" s="174" t="s">
        <v>1953</v>
      </c>
      <c r="I41" s="174" t="s">
        <v>539</v>
      </c>
      <c r="J41" s="375" t="s">
        <v>2147</v>
      </c>
    </row>
    <row r="42" spans="1:10" ht="21.75">
      <c r="A42" s="1030" t="str">
        <f>A4</f>
        <v>1.การจัดระบบบริการสุขภาพที่มีคุณภาพ</v>
      </c>
      <c r="B42" s="670"/>
      <c r="C42" s="174">
        <v>11</v>
      </c>
      <c r="D42" s="655">
        <f>SUM(D5:D15)</f>
        <v>1201700</v>
      </c>
      <c r="E42" s="655">
        <f>SUM(E5:E15)</f>
        <v>0</v>
      </c>
      <c r="F42" s="655"/>
      <c r="G42" s="655">
        <f>SUM(F5:F15)</f>
        <v>247254</v>
      </c>
      <c r="H42" s="655">
        <f>SUM(G5:G15)</f>
        <v>0</v>
      </c>
      <c r="I42" s="655"/>
      <c r="J42" s="1032">
        <f>SUM(D42:H42)</f>
        <v>1448954</v>
      </c>
    </row>
    <row r="43" spans="1:10" ht="21.75">
      <c r="A43" s="1030" t="str">
        <f>A16</f>
        <v>2 การส่งเสริมสุขภาพ ป้องกันโรค และคุ้มครองผู้บริโภคการมีส่วนร่วมของภาคีเครือข่าย</v>
      </c>
      <c r="B43" s="670"/>
      <c r="C43" s="174">
        <v>12</v>
      </c>
      <c r="D43" s="655">
        <f>SUM(D18:D29)</f>
        <v>68120</v>
      </c>
      <c r="E43" s="655">
        <f>SUM(E18:E29)</f>
        <v>272200</v>
      </c>
      <c r="F43" s="655"/>
      <c r="G43" s="655">
        <f>SUM(F18:F29)</f>
        <v>0</v>
      </c>
      <c r="H43" s="655">
        <f>SUM(G18:G29)</f>
        <v>0</v>
      </c>
      <c r="I43" s="655"/>
      <c r="J43" s="1032">
        <f>SUM(D43:H43)</f>
        <v>340320</v>
      </c>
    </row>
    <row r="44" spans="1:10" ht="21.75">
      <c r="A44" s="1030" t="str">
        <f>A30</f>
        <v>3 การบริหารจัดการด้านสุขภาพ แบบมุ่งเน้นผลสัมฤทธิ์</v>
      </c>
      <c r="B44" s="670"/>
      <c r="C44" s="174">
        <v>8</v>
      </c>
      <c r="D44" s="174">
        <f>SUM(D32:D38)</f>
        <v>172100</v>
      </c>
      <c r="E44" s="174">
        <f>SUM(E32:E38)</f>
        <v>0</v>
      </c>
      <c r="F44" s="174"/>
      <c r="G44" s="174">
        <f>SUM(F32:F38)</f>
        <v>0</v>
      </c>
      <c r="H44" s="174">
        <f>SUM(G32:G38)</f>
        <v>0</v>
      </c>
      <c r="I44" s="174"/>
      <c r="J44" s="1032">
        <f>SUM(D44:H44)</f>
        <v>172100</v>
      </c>
    </row>
    <row r="45" spans="1:10" ht="21.75">
      <c r="A45" s="664"/>
      <c r="B45" s="665"/>
      <c r="C45" s="330"/>
      <c r="D45" s="174"/>
      <c r="E45" s="174"/>
      <c r="F45" s="174"/>
      <c r="G45" s="174"/>
      <c r="H45" s="174"/>
      <c r="I45" s="174"/>
      <c r="J45" s="375"/>
    </row>
    <row r="46" spans="1:10" ht="21.75">
      <c r="A46" s="664"/>
      <c r="B46" s="665" t="s">
        <v>2147</v>
      </c>
      <c r="C46" s="1038">
        <f>SUM(C42:C45)</f>
        <v>31</v>
      </c>
      <c r="D46" s="1035">
        <f>SUM(D42:D44)</f>
        <v>1441920</v>
      </c>
      <c r="E46" s="1035">
        <f>SUM(E42:E44)</f>
        <v>272200</v>
      </c>
      <c r="F46" s="1035"/>
      <c r="G46" s="1035">
        <f>SUM(G42:G44)</f>
        <v>247254</v>
      </c>
      <c r="H46" s="1035">
        <f>SUM(H42:H44)</f>
        <v>0</v>
      </c>
      <c r="I46" s="1035"/>
      <c r="J46" s="1036">
        <f>SUM(D46:H46)</f>
        <v>1961374</v>
      </c>
    </row>
    <row r="47" spans="1:10" ht="21.75">
      <c r="A47" s="1041" t="s">
        <v>1310</v>
      </c>
      <c r="B47" s="665"/>
      <c r="C47" s="1038">
        <v>10</v>
      </c>
      <c r="D47" s="1035">
        <f>รวมแก้ไขปัญหา!E14</f>
        <v>30000</v>
      </c>
      <c r="E47" s="1035"/>
      <c r="F47" s="1035">
        <f>รวมแก้ไขปัญหา!G14</f>
        <v>3760</v>
      </c>
      <c r="G47" s="1035">
        <f>รวมแก้ไขปัญหา!F14</f>
        <v>160800</v>
      </c>
      <c r="H47" s="1036"/>
      <c r="I47" s="1035">
        <f>รวมแก้ไขปัญหา!H14</f>
        <v>4800</v>
      </c>
      <c r="J47" s="1036">
        <f>SUM(D47:H47)</f>
        <v>194560</v>
      </c>
    </row>
    <row r="48" spans="1:10" ht="21.75">
      <c r="A48" s="1041" t="s">
        <v>1311</v>
      </c>
      <c r="B48" s="665"/>
      <c r="C48" s="1038">
        <v>23</v>
      </c>
      <c r="D48" s="1035">
        <f>รวมประจำ!E31</f>
        <v>593600</v>
      </c>
      <c r="E48" s="1035"/>
      <c r="F48" s="1035">
        <f>รวมประจำ!H31</f>
        <v>53660</v>
      </c>
      <c r="G48" s="1035">
        <f>รวมประจำ!F31+รวมประจำ!G31</f>
        <v>106100</v>
      </c>
      <c r="H48" s="1035"/>
      <c r="I48" s="1035"/>
      <c r="J48" s="1036">
        <f>SUM(D48:H48)</f>
        <v>753360</v>
      </c>
    </row>
    <row r="49" spans="1:10" ht="21.75">
      <c r="A49" s="1042" t="s">
        <v>1312</v>
      </c>
      <c r="C49" s="1039">
        <f>SUM(C46:C48)</f>
        <v>64</v>
      </c>
      <c r="D49" s="1037">
        <f aca="true" t="shared" si="0" ref="D49:J49">SUM(D46:D48)</f>
        <v>2065520</v>
      </c>
      <c r="E49" s="1037">
        <f t="shared" si="0"/>
        <v>272200</v>
      </c>
      <c r="F49" s="1037">
        <f t="shared" si="0"/>
        <v>57420</v>
      </c>
      <c r="G49" s="1037">
        <f t="shared" si="0"/>
        <v>514154</v>
      </c>
      <c r="H49" s="1037">
        <f t="shared" si="0"/>
        <v>0</v>
      </c>
      <c r="I49" s="1037">
        <f t="shared" si="0"/>
        <v>4800</v>
      </c>
      <c r="J49" s="1037">
        <f t="shared" si="0"/>
        <v>2909294</v>
      </c>
    </row>
  </sheetData>
  <sheetProtection/>
  <mergeCells count="2">
    <mergeCell ref="D2:G2"/>
    <mergeCell ref="A1:H1"/>
  </mergeCells>
  <printOptions/>
  <pageMargins left="0.35433070866141736" right="0.1968503937007874" top="0.74" bottom="0.56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H9" sqref="H9"/>
    </sheetView>
  </sheetViews>
  <sheetFormatPr defaultColWidth="8.00390625" defaultRowHeight="14.25"/>
  <cols>
    <col min="1" max="1" width="8.00390625" style="193" customWidth="1"/>
    <col min="2" max="2" width="11.625" style="193" hidden="1" customWidth="1"/>
    <col min="3" max="3" width="8.875" style="193" bestFit="1" customWidth="1"/>
    <col min="4" max="4" width="46.25390625" style="193" customWidth="1"/>
    <col min="5" max="5" width="10.00390625" style="1010" bestFit="1" customWidth="1"/>
    <col min="6" max="6" width="11.625" style="193" customWidth="1"/>
    <col min="7" max="7" width="5.50390625" style="193" customWidth="1"/>
    <col min="8" max="8" width="7.75390625" style="193" customWidth="1"/>
    <col min="9" max="9" width="8.00390625" style="193" customWidth="1"/>
    <col min="10" max="10" width="10.75390625" style="193" bestFit="1" customWidth="1"/>
    <col min="11" max="16384" width="8.00390625" style="193" customWidth="1"/>
  </cols>
  <sheetData>
    <row r="1" spans="1:10" ht="21.75">
      <c r="A1" s="1127" t="s">
        <v>1299</v>
      </c>
      <c r="B1" s="1127"/>
      <c r="C1" s="1127"/>
      <c r="D1" s="1127"/>
      <c r="E1" s="1127"/>
      <c r="F1" s="1127"/>
      <c r="G1" s="1127"/>
      <c r="H1" s="1127"/>
      <c r="I1" s="1127"/>
      <c r="J1" s="1127"/>
    </row>
    <row r="2" spans="1:10" ht="21.75">
      <c r="A2" s="195" t="s">
        <v>518</v>
      </c>
      <c r="B2" s="194" t="s">
        <v>736</v>
      </c>
      <c r="C2" s="194" t="s">
        <v>185</v>
      </c>
      <c r="D2" s="195" t="s">
        <v>717</v>
      </c>
      <c r="E2" s="1126" t="s">
        <v>519</v>
      </c>
      <c r="F2" s="1126"/>
      <c r="G2" s="1126"/>
      <c r="H2" s="1126"/>
      <c r="I2" s="1126"/>
      <c r="J2" s="1008" t="s">
        <v>520</v>
      </c>
    </row>
    <row r="3" spans="1:10" ht="21.75">
      <c r="A3" s="198"/>
      <c r="B3" s="196"/>
      <c r="C3" s="196"/>
      <c r="D3" s="196"/>
      <c r="E3" s="1008" t="s">
        <v>2252</v>
      </c>
      <c r="F3" s="197" t="s">
        <v>1899</v>
      </c>
      <c r="G3" s="197" t="s">
        <v>737</v>
      </c>
      <c r="H3" s="197" t="s">
        <v>738</v>
      </c>
      <c r="I3" s="197" t="s">
        <v>739</v>
      </c>
      <c r="J3" s="1008"/>
    </row>
    <row r="4" spans="1:10" ht="21.75">
      <c r="A4" s="1008">
        <v>42</v>
      </c>
      <c r="B4" s="194" t="s">
        <v>245</v>
      </c>
      <c r="C4" s="1012">
        <v>130542</v>
      </c>
      <c r="D4" s="1013" t="str">
        <f>ประจำพยาบาล!C114</f>
        <v>โครงการการดูแลผู้ป่วยเรื้อรังที่บ้านแบบองค์รวม</v>
      </c>
      <c r="E4" s="1012">
        <f>ประจำพยาบาล!G114</f>
        <v>30700</v>
      </c>
      <c r="F4" s="1014"/>
      <c r="G4" s="1014"/>
      <c r="H4" s="1014"/>
      <c r="I4" s="1014"/>
      <c r="J4" s="1014" t="s">
        <v>740</v>
      </c>
    </row>
    <row r="5" spans="1:10" ht="43.5">
      <c r="A5" s="1008">
        <v>43</v>
      </c>
      <c r="B5" s="194" t="s">
        <v>741</v>
      </c>
      <c r="C5" s="1012">
        <v>130543</v>
      </c>
      <c r="D5" s="1013" t="str">
        <f>ประจำบุคลากร!C8</f>
        <v>โครงการสร้างเสริมศักยภาพเจ้าหน้าที่สาธารณสุขในการดำเนินงานตามแนวทาง3อ2ส</v>
      </c>
      <c r="E5" s="1012">
        <f>ประจำบุคลากร!G20+ประจำบุคลากร!G9</f>
        <v>84000</v>
      </c>
      <c r="F5" s="1014"/>
      <c r="G5" s="1014"/>
      <c r="H5" s="1014"/>
      <c r="I5" s="1014"/>
      <c r="J5" s="1014" t="s">
        <v>2431</v>
      </c>
    </row>
    <row r="6" spans="1:10" ht="49.5" customHeight="1">
      <c r="A6" s="1008">
        <v>44</v>
      </c>
      <c r="B6" s="196"/>
      <c r="C6" s="1012">
        <v>130544</v>
      </c>
      <c r="D6" s="1013" t="str">
        <f>ประจำบุคลากร!C24&amp;ประจำบุคลากร!C25</f>
        <v>โครงการตรวจประเมิน และจัดการความเสี่ยงด้านสุขภาพ ความปลอดภัยและสิ่งแวดล้อมในการทำงานของบุคลากรในโรงพยาบาลเมืองปาน</v>
      </c>
      <c r="E6" s="1128" t="s">
        <v>987</v>
      </c>
      <c r="F6" s="1129"/>
      <c r="G6" s="1129"/>
      <c r="H6" s="1129"/>
      <c r="I6" s="1130"/>
      <c r="J6" s="1014" t="s">
        <v>651</v>
      </c>
    </row>
    <row r="7" spans="1:10" ht="21.75">
      <c r="A7" s="1008">
        <v>45</v>
      </c>
      <c r="B7" s="197" t="s">
        <v>742</v>
      </c>
      <c r="C7" s="1012">
        <v>130545</v>
      </c>
      <c r="D7" s="1013" t="str">
        <f>ประจำประกันสุขภาพ!C44&amp;ประจำประกันสุขภาพ!C45</f>
        <v>5.โครงการพัฒนาระบบข้อมูลสารสนเทศและงานประกันสุขภาพ</v>
      </c>
      <c r="E7" s="1012">
        <f>ประจำประกันสุขภาพ!G82</f>
        <v>241700</v>
      </c>
      <c r="F7" s="1014"/>
      <c r="G7" s="1014"/>
      <c r="H7" s="1014"/>
      <c r="I7" s="1014"/>
      <c r="J7" s="1014" t="s">
        <v>555</v>
      </c>
    </row>
    <row r="8" spans="1:10" ht="21.75">
      <c r="A8" s="1008">
        <v>46</v>
      </c>
      <c r="B8" s="194" t="s">
        <v>277</v>
      </c>
      <c r="C8" s="1012">
        <v>130546</v>
      </c>
      <c r="D8" s="1013" t="str">
        <f>ประจำทันกรรม!C8</f>
        <v>2. โครงการยิ้มสดใสเด็กไทยฟันดี</v>
      </c>
      <c r="E8" s="1012"/>
      <c r="F8" s="1015">
        <f>ประจำทันกรรม!G11</f>
        <v>64000</v>
      </c>
      <c r="G8" s="1015"/>
      <c r="H8" s="1014"/>
      <c r="I8" s="1014"/>
      <c r="J8" s="1014" t="str">
        <f>ประจำทันกรรม!I11</f>
        <v>อาทิตยา</v>
      </c>
    </row>
    <row r="9" spans="1:10" ht="21.75">
      <c r="A9" s="1008">
        <v>47</v>
      </c>
      <c r="B9" s="200"/>
      <c r="C9" s="1012">
        <v>130547</v>
      </c>
      <c r="D9" s="1013" t="str">
        <f>ประจำทันกรรม!C16</f>
        <v>3. โครงการส่งเสริมทันตสุขภาพในชมรมผู้สูงอายุบ้านทุ่งกว๋าว</v>
      </c>
      <c r="E9" s="1012"/>
      <c r="F9" s="1015">
        <f>ประจำทันกรรม!G16</f>
        <v>18000</v>
      </c>
      <c r="G9" s="1015">
        <f>ประจำทันกรรม!G17</f>
        <v>5000</v>
      </c>
      <c r="H9" s="1014"/>
      <c r="I9" s="1014"/>
      <c r="J9" s="1014" t="str">
        <f>ประจำทันกรรม!I16</f>
        <v>สมศักดิ์</v>
      </c>
    </row>
    <row r="10" spans="1:10" ht="21.75">
      <c r="A10" s="1008">
        <v>48</v>
      </c>
      <c r="B10" s="200"/>
      <c r="C10" s="1012">
        <v>130548</v>
      </c>
      <c r="D10" s="1013" t="str">
        <f>ประจำทันกรรม!C20</f>
        <v>4.โครงการสานรักห่วงใย ใกล้บ้านใกล้ใจผู้สูงวัย ต.ทุ่งกว๋าว</v>
      </c>
      <c r="E10" s="1012"/>
      <c r="F10" s="1015">
        <f>ประจำทันกรรม!G20</f>
        <v>19100</v>
      </c>
      <c r="G10" s="1014"/>
      <c r="H10" s="1014"/>
      <c r="I10" s="1014"/>
      <c r="J10" s="1014" t="str">
        <f>ประจำทันกรรม!I20</f>
        <v>สมศักดิ์</v>
      </c>
    </row>
    <row r="11" spans="1:10" ht="21.75">
      <c r="A11" s="1008">
        <v>49</v>
      </c>
      <c r="B11" s="196"/>
      <c r="C11" s="1012">
        <v>130549</v>
      </c>
      <c r="D11" s="1013" t="str">
        <f>ประจำทันกรรม!C23</f>
        <v>5. โครงการฟันเทียมพระราชทาน</v>
      </c>
      <c r="E11" s="1016">
        <f>ประจำทันกรรม!G23</f>
        <v>150000</v>
      </c>
      <c r="F11" s="1014"/>
      <c r="G11" s="1014"/>
      <c r="H11" s="1014"/>
      <c r="I11" s="1014"/>
      <c r="J11" s="1014" t="str">
        <f>ประจำทันกรรม!I23</f>
        <v>ทวีศักด์</v>
      </c>
    </row>
    <row r="12" spans="1:10" ht="21.75">
      <c r="A12" s="1008">
        <v>50</v>
      </c>
      <c r="B12" s="194" t="s">
        <v>743</v>
      </c>
      <c r="C12" s="1012">
        <v>130550</v>
      </c>
      <c r="D12" s="1013" t="str">
        <f>'ประจำรพ.สต.'!C6</f>
        <v>โครงการอบรม อสม.ใหม่</v>
      </c>
      <c r="E12" s="1016">
        <f>'ประจำรพ.สต.'!G6</f>
        <v>8000</v>
      </c>
      <c r="F12" s="1014"/>
      <c r="G12" s="1014"/>
      <c r="H12" s="1014"/>
      <c r="I12" s="1014"/>
      <c r="J12" s="1014" t="s">
        <v>2780</v>
      </c>
    </row>
    <row r="13" spans="1:10" ht="21.75">
      <c r="A13" s="1008">
        <v>51</v>
      </c>
      <c r="B13" s="200"/>
      <c r="C13" s="1012">
        <v>130551</v>
      </c>
      <c r="D13" s="1013" t="str">
        <f>'ประจำรพ.สต.'!C9</f>
        <v>โครงการพัฒนาศักยภาพคณะกรรมการพัฒนา รพ.สต.บ้านป่าเวียง</v>
      </c>
      <c r="E13" s="1012"/>
      <c r="F13" s="1014"/>
      <c r="G13" s="1014"/>
      <c r="H13" s="1014">
        <f>'ประจำรพ.สต.'!G9</f>
        <v>8000</v>
      </c>
      <c r="I13" s="1014"/>
      <c r="J13" s="1014" t="s">
        <v>744</v>
      </c>
    </row>
    <row r="14" spans="1:10" ht="21.75">
      <c r="A14" s="1008">
        <v>52</v>
      </c>
      <c r="B14" s="200"/>
      <c r="C14" s="1012">
        <v>130552</v>
      </c>
      <c r="D14" s="1013" t="str">
        <f>'ประจำรพ.สต.'!C11</f>
        <v>โครงการประชุมคณะกรรมการ รพ.สต.</v>
      </c>
      <c r="E14" s="1012"/>
      <c r="F14" s="1014"/>
      <c r="G14" s="1014"/>
      <c r="H14" s="1014">
        <f>'ประจำรพ.สต.'!G11</f>
        <v>8000</v>
      </c>
      <c r="I14" s="1014"/>
      <c r="J14" s="1014" t="s">
        <v>745</v>
      </c>
    </row>
    <row r="15" spans="1:10" ht="21.75">
      <c r="A15" s="1008">
        <v>53</v>
      </c>
      <c r="B15" s="200"/>
      <c r="C15" s="1012">
        <v>130553</v>
      </c>
      <c r="D15" s="1013" t="str">
        <f>'ประจำรพ.สต.'!C13</f>
        <v>โครงการพัฒนาศักยภาพเจ้าหน้าที่ในด้านมาตรฐานหน่วยบริการ</v>
      </c>
      <c r="E15" s="1012"/>
      <c r="F15" s="1014"/>
      <c r="G15" s="1014"/>
      <c r="H15" s="1014">
        <f>'ประจำรพ.สต.'!G13</f>
        <v>5600</v>
      </c>
      <c r="I15" s="1014"/>
      <c r="J15" s="1014" t="s">
        <v>745</v>
      </c>
    </row>
    <row r="16" spans="1:10" ht="21.75">
      <c r="A16" s="1008">
        <v>54</v>
      </c>
      <c r="B16" s="200"/>
      <c r="C16" s="1012">
        <v>130554</v>
      </c>
      <c r="D16" s="1013" t="str">
        <f>'ประจำรพ.สต.'!C15</f>
        <v>โครงการประชุมคณะกรรมการพัฒนา รพ.สต.</v>
      </c>
      <c r="E16" s="1012"/>
      <c r="F16" s="1014"/>
      <c r="G16" s="1014"/>
      <c r="H16" s="1014">
        <f>'ประจำรพ.สต.'!G15</f>
        <v>6000</v>
      </c>
      <c r="I16" s="1014"/>
      <c r="J16" s="1014" t="s">
        <v>746</v>
      </c>
    </row>
    <row r="17" spans="1:10" ht="21.75">
      <c r="A17" s="1008">
        <v>55</v>
      </c>
      <c r="B17" s="200"/>
      <c r="C17" s="1012">
        <v>130555</v>
      </c>
      <c r="D17" s="1013" t="str">
        <f>'ประจำรพ.สต.'!C17</f>
        <v>โครงการพัฒนาโรงพยาบาลส่งเสริมสุขภาพตำบลแจ้ซ้อน</v>
      </c>
      <c r="E17" s="1012"/>
      <c r="F17" s="1014"/>
      <c r="G17" s="1014"/>
      <c r="H17" s="1014">
        <f>'ประจำรพ.สต.'!G17</f>
        <v>12500</v>
      </c>
      <c r="I17" s="1014"/>
      <c r="J17" s="1014" t="s">
        <v>2151</v>
      </c>
    </row>
    <row r="18" spans="1:10" ht="21.75">
      <c r="A18" s="1008">
        <v>56</v>
      </c>
      <c r="B18" s="196"/>
      <c r="C18" s="1012">
        <v>130556</v>
      </c>
      <c r="D18" s="1013" t="str">
        <f>'ประจำรพ.สต.'!C20</f>
        <v>โครงการดูแลสุขภาพการการแพทย์แผนไทยรพ.สต.แจ้ซ้อน</v>
      </c>
      <c r="E18" s="1012"/>
      <c r="F18" s="1014"/>
      <c r="G18" s="1014"/>
      <c r="H18" s="1014">
        <f>'ประจำรพ.สต.'!G20</f>
        <v>13560</v>
      </c>
      <c r="I18" s="1014"/>
      <c r="J18" s="1014" t="s">
        <v>2151</v>
      </c>
    </row>
    <row r="19" spans="1:10" ht="43.5">
      <c r="A19" s="1008">
        <v>57</v>
      </c>
      <c r="B19" s="196" t="s">
        <v>747</v>
      </c>
      <c r="C19" s="1012">
        <v>130557</v>
      </c>
      <c r="D19" s="1013" t="str">
        <f>'ประจำ HA'!C8&amp;'ประจำ HA'!C9</f>
        <v>โครงการพัฒนาระบบเฝ้าระวังและการจัดการความเสี่ยงอย่างมีประสิทธิภาพ</v>
      </c>
      <c r="E19" s="1012">
        <f>'ประจำ HA'!G84</f>
        <v>3060</v>
      </c>
      <c r="F19" s="1014"/>
      <c r="G19" s="1014"/>
      <c r="H19" s="1014"/>
      <c r="I19" s="1014"/>
      <c r="J19" s="1014" t="s">
        <v>2309</v>
      </c>
    </row>
    <row r="20" spans="1:10" ht="21.75">
      <c r="A20" s="1008">
        <v>58</v>
      </c>
      <c r="B20" s="196"/>
      <c r="C20" s="1012">
        <v>130558</v>
      </c>
      <c r="D20" s="1013" t="str">
        <f>'ประจำ HA'!C85</f>
        <v>โครงการพัฒนาระบบสิ่งแวดล้อมและความปลอดภัย</v>
      </c>
      <c r="E20" s="1016">
        <f>'ประจำ HA'!G85</f>
        <v>20300</v>
      </c>
      <c r="F20" s="1014"/>
      <c r="G20" s="1014"/>
      <c r="H20" s="1014"/>
      <c r="I20" s="1014"/>
      <c r="J20" s="1014" t="s">
        <v>1991</v>
      </c>
    </row>
    <row r="21" spans="1:10" ht="43.5">
      <c r="A21" s="1008">
        <v>59</v>
      </c>
      <c r="B21" s="196"/>
      <c r="C21" s="1012">
        <v>130559</v>
      </c>
      <c r="D21" s="1013" t="str">
        <f>'ประจำ HA'!C92&amp;'ประจำ HA'!C93</f>
        <v>โครงการตรวจประเมินและจัดการความเสี่ยงด้านสุขภาพ ความปลอดภัยและสิ่งแวดล้อมในการทำงาน</v>
      </c>
      <c r="E21" s="1016">
        <f>'ประจำ HA'!G92</f>
        <v>13000</v>
      </c>
      <c r="F21" s="1014"/>
      <c r="G21" s="1014"/>
      <c r="H21" s="1014"/>
      <c r="I21" s="1014"/>
      <c r="J21" s="1014" t="s">
        <v>442</v>
      </c>
    </row>
    <row r="22" spans="1:10" ht="21.75">
      <c r="A22" s="1008">
        <v>60</v>
      </c>
      <c r="B22" s="196"/>
      <c r="C22" s="1012">
        <v>130560</v>
      </c>
      <c r="D22" s="1013" t="str">
        <f>'ประจำ HA'!C101</f>
        <v>โครงการพัฒนาระบบยาเพื่อความปลอดภัย</v>
      </c>
      <c r="E22" s="1016">
        <f>'ประจำ HA'!G101</f>
        <v>3000</v>
      </c>
      <c r="F22" s="1014"/>
      <c r="G22" s="1014"/>
      <c r="H22" s="1014"/>
      <c r="I22" s="1014"/>
      <c r="J22" s="1014" t="s">
        <v>2615</v>
      </c>
    </row>
    <row r="23" spans="1:10" ht="21.75">
      <c r="A23" s="1008">
        <v>61</v>
      </c>
      <c r="B23" s="196" t="s">
        <v>749</v>
      </c>
      <c r="C23" s="1012">
        <v>130561</v>
      </c>
      <c r="D23" s="1013" t="str">
        <f>ประจำส่งเสริมสุขภาพ!C23</f>
        <v>1.โครงการอนามัยโรงเรียน</v>
      </c>
      <c r="E23" s="1016">
        <f>ประจำส่งเสริมสุขภาพ!G23</f>
        <v>2000</v>
      </c>
      <c r="F23" s="1014"/>
      <c r="G23" s="1014"/>
      <c r="H23" s="1014"/>
      <c r="I23" s="1014"/>
      <c r="J23" s="1014" t="str">
        <f>ประจำส่งเสริมสุขภาพ!I23</f>
        <v>เยาวเรศ</v>
      </c>
    </row>
    <row r="24" spans="1:10" ht="21.75">
      <c r="A24" s="1008">
        <v>62</v>
      </c>
      <c r="B24" s="196"/>
      <c r="C24" s="1012">
        <v>130562</v>
      </c>
      <c r="D24" s="1013" t="str">
        <f>ประจำส่งเสริมสุขภาพ!C42</f>
        <v>2.โครงการศูนย์เด็กน่าอยู่</v>
      </c>
      <c r="E24" s="1016">
        <f>ประจำส่งเสริมสุขภาพ!G42</f>
        <v>6000</v>
      </c>
      <c r="F24" s="1014"/>
      <c r="G24" s="1014"/>
      <c r="H24" s="1014"/>
      <c r="I24" s="1014"/>
      <c r="J24" s="1014" t="str">
        <f>ประจำส่งเสริมสุขภาพ!I42</f>
        <v>สุขนันท์สินี</v>
      </c>
    </row>
    <row r="25" spans="1:10" ht="43.5">
      <c r="A25" s="1008">
        <v>63</v>
      </c>
      <c r="B25" s="196"/>
      <c r="C25" s="1017">
        <v>130563</v>
      </c>
      <c r="D25" s="1018" t="str">
        <f>ประจำส่งเสริมสุขภาพ!C77&amp;ประจำส่งเสริมสุขภาพ!C78</f>
        <v>1.3 โครงการการอบรมให้ความรู้เรื่องการส่งเสริมสุขภาพเพื่อป้องกันการติดเชื้อเพิ่มในผู้ป่วยเอดส์และผู้ติดเชื้อเอชไอวี</v>
      </c>
      <c r="E25" s="1128" t="s">
        <v>1309</v>
      </c>
      <c r="F25" s="1129"/>
      <c r="G25" s="1129"/>
      <c r="H25" s="1130"/>
      <c r="I25" s="1020">
        <f>ประจำส่งเสริมสุขภาพ!G77</f>
        <v>0</v>
      </c>
      <c r="J25" s="1019" t="str">
        <f>ประจำส่งเสริมสุขภาพ!I77</f>
        <v>กรรณิกา</v>
      </c>
    </row>
    <row r="26" spans="1:10" ht="43.5">
      <c r="A26" s="1008"/>
      <c r="B26" s="196"/>
      <c r="C26" s="1012"/>
      <c r="D26" s="1013" t="str">
        <f>ประจำส่งเสริมสุขภาพ!C92</f>
        <v>โครงการพัฒนาระบบเครือข่ายดูแลผู้พิการโดยชุมชนช่วยชุมชนอำเภอเมืองปาน</v>
      </c>
      <c r="E26" s="1012">
        <f>ประจำส่งเสริมสุขภาพ!G93</f>
        <v>19600</v>
      </c>
      <c r="F26" s="1014"/>
      <c r="G26" s="1014"/>
      <c r="H26" s="1014"/>
      <c r="I26" s="1015"/>
      <c r="J26" s="1014" t="s">
        <v>1808</v>
      </c>
    </row>
    <row r="27" spans="1:10" ht="43.5">
      <c r="A27" s="1008"/>
      <c r="B27" s="196"/>
      <c r="C27" s="1012"/>
      <c r="D27" s="1013" t="str">
        <f>ประจำส่งเสริมสุขภาพ!C97</f>
        <v>โครงการ บ้าน ชุมชน โรงเรียน วัดและศูนย์เด็กเล็ก ปลอดลูกน้ำยุงลาย ตำบลเมืองปานปี2555</v>
      </c>
      <c r="E27" s="1012">
        <f>ประจำส่งเสริมสุขภาพ!G97+ประจำส่งเสริมสุขภาพ!G103</f>
        <v>12240</v>
      </c>
      <c r="F27" s="1014"/>
      <c r="G27" s="1014"/>
      <c r="H27" s="1014"/>
      <c r="I27" s="1015"/>
      <c r="J27" s="1014" t="s">
        <v>2431</v>
      </c>
    </row>
    <row r="28" spans="1:10" ht="21.75" hidden="1">
      <c r="A28" s="1008"/>
      <c r="B28" s="196"/>
      <c r="C28" s="197"/>
      <c r="D28" s="197"/>
      <c r="E28" s="1008"/>
      <c r="F28" s="197"/>
      <c r="G28" s="197"/>
      <c r="H28" s="197"/>
      <c r="I28" s="199"/>
      <c r="J28" s="197"/>
    </row>
    <row r="29" spans="1:10" ht="21.75" hidden="1">
      <c r="A29" s="1008"/>
      <c r="B29" s="196"/>
      <c r="C29" s="197"/>
      <c r="D29" s="197"/>
      <c r="E29" s="1008"/>
      <c r="F29" s="197"/>
      <c r="G29" s="197"/>
      <c r="H29" s="197"/>
      <c r="I29" s="199"/>
      <c r="J29" s="197"/>
    </row>
    <row r="30" spans="1:10" ht="21.75">
      <c r="A30" s="1008"/>
      <c r="B30" s="196"/>
      <c r="C30" s="197"/>
      <c r="D30" s="197"/>
      <c r="E30" s="1008"/>
      <c r="F30" s="197"/>
      <c r="G30" s="197"/>
      <c r="H30" s="197"/>
      <c r="I30" s="199"/>
      <c r="J30" s="197"/>
    </row>
    <row r="31" spans="1:10" ht="21.75">
      <c r="A31" s="1126" t="s">
        <v>1298</v>
      </c>
      <c r="B31" s="1126"/>
      <c r="C31" s="1126"/>
      <c r="D31" s="1126"/>
      <c r="E31" s="1011">
        <f>SUM(E4:E30)</f>
        <v>593600</v>
      </c>
      <c r="F31" s="1009">
        <f>SUM(F4:F30)</f>
        <v>101100</v>
      </c>
      <c r="G31" s="1009">
        <f>SUM(G4:G30)</f>
        <v>5000</v>
      </c>
      <c r="H31" s="1009">
        <f>SUM(H4:H30)</f>
        <v>53660</v>
      </c>
      <c r="I31" s="1009">
        <f>SUM(I4:I30)</f>
        <v>0</v>
      </c>
      <c r="J31" s="1009">
        <f>SUM(E31:I31)</f>
        <v>753360</v>
      </c>
    </row>
  </sheetData>
  <sheetProtection/>
  <mergeCells count="5">
    <mergeCell ref="E2:I2"/>
    <mergeCell ref="A31:D31"/>
    <mergeCell ref="A1:J1"/>
    <mergeCell ref="E25:H25"/>
    <mergeCell ref="E6:I6"/>
  </mergeCells>
  <printOptions/>
  <pageMargins left="0.49" right="0.1968503937007874" top="0.5118110236220472" bottom="0.31496062992125984" header="0.5118110236220472" footer="0.275590551181102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C97" sqref="C97"/>
    </sheetView>
  </sheetViews>
  <sheetFormatPr defaultColWidth="9.00390625" defaultRowHeight="14.25"/>
  <cols>
    <col min="1" max="1" width="5.75390625" style="31" customWidth="1"/>
    <col min="2" max="2" width="9.375" style="31" bestFit="1" customWidth="1"/>
    <col min="3" max="3" width="36.875" style="31" customWidth="1"/>
    <col min="4" max="4" width="17.25390625" style="31" bestFit="1" customWidth="1"/>
    <col min="5" max="5" width="24.625" style="31" customWidth="1"/>
    <col min="6" max="6" width="9.00390625" style="31" customWidth="1"/>
    <col min="7" max="7" width="9.875" style="31" customWidth="1"/>
    <col min="8" max="16384" width="9.00390625" style="31" customWidth="1"/>
  </cols>
  <sheetData>
    <row r="1" spans="1:9" ht="21.75">
      <c r="A1" s="1131" t="s">
        <v>750</v>
      </c>
      <c r="B1" s="1131"/>
      <c r="C1" s="1131"/>
      <c r="D1" s="1131"/>
      <c r="E1" s="1131"/>
      <c r="F1" s="1131"/>
      <c r="G1" s="1131"/>
      <c r="H1" s="1131"/>
      <c r="I1" s="1131"/>
    </row>
    <row r="2" spans="1:9" ht="21.75">
      <c r="A2" s="1131" t="s">
        <v>2239</v>
      </c>
      <c r="B2" s="1131"/>
      <c r="C2" s="1131"/>
      <c r="D2" s="1131"/>
      <c r="E2" s="1131"/>
      <c r="F2" s="1131"/>
      <c r="G2" s="1131"/>
      <c r="H2" s="1131"/>
      <c r="I2" s="1131"/>
    </row>
    <row r="3" ht="21.75">
      <c r="A3" s="31" t="s">
        <v>751</v>
      </c>
    </row>
    <row r="5" spans="1:9" ht="21.75">
      <c r="A5" s="32" t="s">
        <v>518</v>
      </c>
      <c r="B5" s="32" t="s">
        <v>712</v>
      </c>
      <c r="C5" s="32" t="s">
        <v>713</v>
      </c>
      <c r="D5" s="32" t="s">
        <v>714</v>
      </c>
      <c r="E5" s="32" t="s">
        <v>715</v>
      </c>
      <c r="F5" s="32" t="s">
        <v>716</v>
      </c>
      <c r="G5" s="1132" t="s">
        <v>519</v>
      </c>
      <c r="H5" s="1133"/>
      <c r="I5" s="32" t="s">
        <v>520</v>
      </c>
    </row>
    <row r="6" spans="1:9" ht="21.75">
      <c r="A6" s="33"/>
      <c r="B6" s="34" t="s">
        <v>717</v>
      </c>
      <c r="C6" s="33"/>
      <c r="D6" s="33"/>
      <c r="E6" s="34" t="s">
        <v>718</v>
      </c>
      <c r="F6" s="34" t="s">
        <v>719</v>
      </c>
      <c r="G6" s="35" t="s">
        <v>521</v>
      </c>
      <c r="H6" s="35" t="s">
        <v>720</v>
      </c>
      <c r="I6" s="33"/>
    </row>
    <row r="7" spans="1:9" ht="21.75">
      <c r="A7" s="36"/>
      <c r="B7" s="36"/>
      <c r="C7" s="201" t="s">
        <v>752</v>
      </c>
      <c r="D7" s="202"/>
      <c r="E7" s="201" t="s">
        <v>753</v>
      </c>
      <c r="F7" s="202"/>
      <c r="G7" s="202"/>
      <c r="H7" s="202"/>
      <c r="I7" s="203"/>
    </row>
    <row r="8" spans="1:9" ht="21.75">
      <c r="A8" s="37"/>
      <c r="B8" s="37"/>
      <c r="C8" s="204" t="s">
        <v>754</v>
      </c>
      <c r="D8" s="39" t="s">
        <v>755</v>
      </c>
      <c r="E8" s="204" t="s">
        <v>756</v>
      </c>
      <c r="F8" s="39" t="s">
        <v>757</v>
      </c>
      <c r="G8" s="39" t="s">
        <v>622</v>
      </c>
      <c r="H8" s="39" t="s">
        <v>622</v>
      </c>
      <c r="I8" s="205" t="s">
        <v>758</v>
      </c>
    </row>
    <row r="9" spans="1:9" ht="21.75">
      <c r="A9" s="37"/>
      <c r="B9" s="37"/>
      <c r="C9" s="204" t="s">
        <v>759</v>
      </c>
      <c r="D9" s="39" t="s">
        <v>760</v>
      </c>
      <c r="E9" s="206" t="s">
        <v>761</v>
      </c>
      <c r="F9" s="39" t="s">
        <v>757</v>
      </c>
      <c r="G9" s="39" t="s">
        <v>622</v>
      </c>
      <c r="H9" s="39" t="s">
        <v>622</v>
      </c>
      <c r="I9" s="204" t="s">
        <v>223</v>
      </c>
    </row>
    <row r="10" spans="1:9" ht="21.75">
      <c r="A10" s="37"/>
      <c r="B10" s="37"/>
      <c r="C10" s="204" t="s">
        <v>762</v>
      </c>
      <c r="D10" s="39"/>
      <c r="E10" s="206" t="s">
        <v>763</v>
      </c>
      <c r="F10" s="39"/>
      <c r="G10" s="39"/>
      <c r="H10" s="39"/>
      <c r="I10" s="205"/>
    </row>
    <row r="11" spans="1:9" ht="21.75">
      <c r="A11" s="37"/>
      <c r="B11" s="37"/>
      <c r="C11" s="204" t="s">
        <v>764</v>
      </c>
      <c r="D11" s="39" t="s">
        <v>622</v>
      </c>
      <c r="E11" s="204" t="s">
        <v>765</v>
      </c>
      <c r="F11" s="39" t="s">
        <v>1781</v>
      </c>
      <c r="G11" s="39" t="s">
        <v>622</v>
      </c>
      <c r="H11" s="39" t="s">
        <v>622</v>
      </c>
      <c r="I11" s="205" t="s">
        <v>197</v>
      </c>
    </row>
    <row r="12" spans="1:9" ht="21.75">
      <c r="A12" s="37"/>
      <c r="B12" s="37"/>
      <c r="C12" s="204" t="s">
        <v>766</v>
      </c>
      <c r="D12" s="39" t="s">
        <v>622</v>
      </c>
      <c r="E12" s="39"/>
      <c r="F12" s="39" t="s">
        <v>1781</v>
      </c>
      <c r="G12" s="39" t="s">
        <v>622</v>
      </c>
      <c r="H12" s="39" t="s">
        <v>622</v>
      </c>
      <c r="I12" s="204" t="s">
        <v>223</v>
      </c>
    </row>
    <row r="13" spans="1:9" ht="21.75">
      <c r="A13" s="37"/>
      <c r="B13" s="37"/>
      <c r="C13" s="204" t="s">
        <v>767</v>
      </c>
      <c r="D13" s="39" t="s">
        <v>622</v>
      </c>
      <c r="E13" s="39"/>
      <c r="F13" s="39"/>
      <c r="G13" s="39" t="s">
        <v>622</v>
      </c>
      <c r="H13" s="39" t="s">
        <v>622</v>
      </c>
      <c r="I13" s="205" t="s">
        <v>758</v>
      </c>
    </row>
    <row r="14" spans="1:9" ht="21.75">
      <c r="A14" s="37"/>
      <c r="B14" s="37"/>
      <c r="C14" s="204" t="s">
        <v>768</v>
      </c>
      <c r="D14" s="39"/>
      <c r="E14" s="39"/>
      <c r="F14" s="39"/>
      <c r="G14" s="39"/>
      <c r="H14" s="39"/>
      <c r="I14" s="39"/>
    </row>
    <row r="15" spans="1:9" ht="21.75">
      <c r="A15" s="37"/>
      <c r="B15" s="37"/>
      <c r="C15" s="205" t="s">
        <v>769</v>
      </c>
      <c r="D15" s="39" t="s">
        <v>770</v>
      </c>
      <c r="E15" s="39"/>
      <c r="F15" s="39" t="s">
        <v>192</v>
      </c>
      <c r="G15" s="39" t="s">
        <v>622</v>
      </c>
      <c r="H15" s="39" t="s">
        <v>622</v>
      </c>
      <c r="I15" s="39" t="s">
        <v>1810</v>
      </c>
    </row>
    <row r="16" spans="1:9" ht="21.75">
      <c r="A16" s="37"/>
      <c r="B16" s="37"/>
      <c r="C16" s="205" t="s">
        <v>771</v>
      </c>
      <c r="D16" s="39" t="s">
        <v>772</v>
      </c>
      <c r="E16" s="39"/>
      <c r="F16" s="39" t="s">
        <v>1781</v>
      </c>
      <c r="G16" s="39"/>
      <c r="H16" s="39"/>
      <c r="I16" s="39" t="s">
        <v>1810</v>
      </c>
    </row>
    <row r="17" spans="1:9" ht="21.75">
      <c r="A17" s="37"/>
      <c r="B17" s="37"/>
      <c r="C17" s="205" t="s">
        <v>773</v>
      </c>
      <c r="D17" s="39" t="s">
        <v>772</v>
      </c>
      <c r="E17" s="39"/>
      <c r="F17" s="39" t="s">
        <v>1781</v>
      </c>
      <c r="G17" s="39" t="s">
        <v>622</v>
      </c>
      <c r="H17" s="39" t="s">
        <v>622</v>
      </c>
      <c r="I17" s="39" t="s">
        <v>774</v>
      </c>
    </row>
    <row r="18" spans="1:9" ht="21.75">
      <c r="A18" s="37"/>
      <c r="B18" s="37"/>
      <c r="C18" s="205" t="s">
        <v>775</v>
      </c>
      <c r="D18" s="39" t="s">
        <v>772</v>
      </c>
      <c r="E18" s="39"/>
      <c r="F18" s="39" t="s">
        <v>1781</v>
      </c>
      <c r="G18" s="39" t="s">
        <v>622</v>
      </c>
      <c r="H18" s="39" t="s">
        <v>622</v>
      </c>
      <c r="I18" s="39" t="s">
        <v>740</v>
      </c>
    </row>
    <row r="19" spans="1:9" ht="21.75">
      <c r="A19" s="37"/>
      <c r="B19" s="37"/>
      <c r="C19" s="205" t="s">
        <v>776</v>
      </c>
      <c r="D19" s="39" t="s">
        <v>777</v>
      </c>
      <c r="E19" s="39"/>
      <c r="F19" s="39" t="s">
        <v>1781</v>
      </c>
      <c r="G19" s="39" t="s">
        <v>622</v>
      </c>
      <c r="H19" s="39" t="s">
        <v>622</v>
      </c>
      <c r="I19" s="39" t="s">
        <v>778</v>
      </c>
    </row>
    <row r="20" spans="1:9" ht="21.75">
      <c r="A20" s="37"/>
      <c r="B20" s="37"/>
      <c r="C20" s="205" t="s">
        <v>779</v>
      </c>
      <c r="D20" s="39" t="s">
        <v>777</v>
      </c>
      <c r="E20" s="204" t="s">
        <v>780</v>
      </c>
      <c r="F20" s="39" t="s">
        <v>1781</v>
      </c>
      <c r="G20" s="39" t="s">
        <v>622</v>
      </c>
      <c r="H20" s="39" t="s">
        <v>622</v>
      </c>
      <c r="I20" s="39" t="s">
        <v>740</v>
      </c>
    </row>
    <row r="21" spans="1:9" ht="21.75">
      <c r="A21" s="37"/>
      <c r="B21" s="37"/>
      <c r="C21" s="205" t="s">
        <v>781</v>
      </c>
      <c r="D21" s="39" t="s">
        <v>777</v>
      </c>
      <c r="E21" s="39"/>
      <c r="F21" s="39" t="s">
        <v>1781</v>
      </c>
      <c r="G21" s="39" t="s">
        <v>622</v>
      </c>
      <c r="H21" s="39" t="s">
        <v>622</v>
      </c>
      <c r="I21" s="39" t="s">
        <v>1810</v>
      </c>
    </row>
    <row r="22" spans="1:9" ht="21.75">
      <c r="A22" s="37"/>
      <c r="B22" s="37"/>
      <c r="C22" s="205" t="s">
        <v>782</v>
      </c>
      <c r="D22" s="39" t="s">
        <v>772</v>
      </c>
      <c r="E22" s="39"/>
      <c r="F22" s="39" t="s">
        <v>783</v>
      </c>
      <c r="G22" s="39" t="s">
        <v>622</v>
      </c>
      <c r="H22" s="39" t="s">
        <v>622</v>
      </c>
      <c r="I22" s="39" t="s">
        <v>1810</v>
      </c>
    </row>
    <row r="23" spans="1:9" ht="21.75">
      <c r="A23" s="37"/>
      <c r="B23" s="37"/>
      <c r="C23" s="205" t="s">
        <v>784</v>
      </c>
      <c r="D23" s="39" t="s">
        <v>772</v>
      </c>
      <c r="E23" s="39"/>
      <c r="F23" s="39" t="s">
        <v>783</v>
      </c>
      <c r="G23" s="39" t="s">
        <v>622</v>
      </c>
      <c r="H23" s="39" t="s">
        <v>622</v>
      </c>
      <c r="I23" s="39" t="s">
        <v>785</v>
      </c>
    </row>
    <row r="24" spans="1:9" ht="21.75">
      <c r="A24" s="37"/>
      <c r="B24" s="37"/>
      <c r="C24" s="205" t="s">
        <v>786</v>
      </c>
      <c r="D24" s="39" t="s">
        <v>787</v>
      </c>
      <c r="E24" s="39"/>
      <c r="F24" s="39" t="s">
        <v>788</v>
      </c>
      <c r="G24" s="39" t="s">
        <v>622</v>
      </c>
      <c r="H24" s="39" t="s">
        <v>622</v>
      </c>
      <c r="I24" s="39" t="s">
        <v>1805</v>
      </c>
    </row>
    <row r="25" spans="1:9" ht="21.75">
      <c r="A25" s="37"/>
      <c r="B25" s="37"/>
      <c r="C25" s="205" t="s">
        <v>789</v>
      </c>
      <c r="D25" s="39" t="s">
        <v>790</v>
      </c>
      <c r="E25" s="39"/>
      <c r="F25" s="39" t="s">
        <v>513</v>
      </c>
      <c r="G25" s="39" t="s">
        <v>622</v>
      </c>
      <c r="H25" s="39" t="s">
        <v>622</v>
      </c>
      <c r="I25" s="39" t="s">
        <v>1810</v>
      </c>
    </row>
    <row r="26" spans="1:9" ht="21.75">
      <c r="A26" s="37"/>
      <c r="B26" s="37"/>
      <c r="C26" s="205" t="s">
        <v>791</v>
      </c>
      <c r="D26" s="39" t="s">
        <v>792</v>
      </c>
      <c r="E26" s="39"/>
      <c r="F26" s="39" t="s">
        <v>793</v>
      </c>
      <c r="G26" s="39" t="s">
        <v>622</v>
      </c>
      <c r="H26" s="39" t="s">
        <v>622</v>
      </c>
      <c r="I26" s="39" t="s">
        <v>748</v>
      </c>
    </row>
    <row r="27" spans="1:9" ht="21.75">
      <c r="A27" s="37"/>
      <c r="B27" s="37"/>
      <c r="C27" s="205" t="s">
        <v>794</v>
      </c>
      <c r="D27" s="39" t="s">
        <v>795</v>
      </c>
      <c r="E27" s="39"/>
      <c r="F27" s="39" t="s">
        <v>1781</v>
      </c>
      <c r="G27" s="39" t="s">
        <v>622</v>
      </c>
      <c r="H27" s="39" t="s">
        <v>622</v>
      </c>
      <c r="I27" s="39" t="s">
        <v>796</v>
      </c>
    </row>
    <row r="28" spans="1:9" ht="21.75">
      <c r="A28" s="37"/>
      <c r="B28" s="37"/>
      <c r="C28" s="204" t="s">
        <v>797</v>
      </c>
      <c r="D28" s="39" t="s">
        <v>798</v>
      </c>
      <c r="E28" s="39"/>
      <c r="F28" s="39" t="s">
        <v>1781</v>
      </c>
      <c r="G28" s="39" t="s">
        <v>622</v>
      </c>
      <c r="H28" s="39" t="s">
        <v>622</v>
      </c>
      <c r="I28" s="205" t="s">
        <v>197</v>
      </c>
    </row>
    <row r="29" spans="1:9" ht="21.75">
      <c r="A29" s="37"/>
      <c r="B29" s="37"/>
      <c r="C29" s="204" t="s">
        <v>799</v>
      </c>
      <c r="D29" s="39" t="s">
        <v>800</v>
      </c>
      <c r="E29" s="39"/>
      <c r="F29" s="39" t="s">
        <v>1781</v>
      </c>
      <c r="G29" s="39" t="s">
        <v>622</v>
      </c>
      <c r="H29" s="39" t="s">
        <v>622</v>
      </c>
      <c r="I29" s="204" t="s">
        <v>223</v>
      </c>
    </row>
    <row r="30" spans="1:9" ht="21.75">
      <c r="A30" s="37"/>
      <c r="B30" s="37"/>
      <c r="C30" s="205" t="s">
        <v>801</v>
      </c>
      <c r="D30" s="39"/>
      <c r="E30" s="204" t="s">
        <v>802</v>
      </c>
      <c r="F30" s="39"/>
      <c r="G30" s="39"/>
      <c r="H30" s="39"/>
      <c r="I30" s="39"/>
    </row>
    <row r="31" spans="1:9" ht="21.75">
      <c r="A31" s="37"/>
      <c r="B31" s="37"/>
      <c r="C31" s="205" t="s">
        <v>803</v>
      </c>
      <c r="D31" s="39" t="s">
        <v>804</v>
      </c>
      <c r="E31" s="39"/>
      <c r="F31" s="39" t="s">
        <v>805</v>
      </c>
      <c r="G31" s="39" t="s">
        <v>622</v>
      </c>
      <c r="H31" s="39" t="s">
        <v>622</v>
      </c>
      <c r="I31" s="39" t="s">
        <v>806</v>
      </c>
    </row>
    <row r="32" spans="1:9" ht="21.75">
      <c r="A32" s="37"/>
      <c r="B32" s="37"/>
      <c r="C32" s="205" t="s">
        <v>807</v>
      </c>
      <c r="D32" s="39" t="s">
        <v>808</v>
      </c>
      <c r="E32" s="39"/>
      <c r="F32" s="39" t="s">
        <v>1781</v>
      </c>
      <c r="G32" s="39" t="s">
        <v>622</v>
      </c>
      <c r="H32" s="39" t="s">
        <v>622</v>
      </c>
      <c r="I32" s="205" t="s">
        <v>758</v>
      </c>
    </row>
    <row r="33" spans="1:9" ht="21.75">
      <c r="A33" s="37"/>
      <c r="B33" s="37"/>
      <c r="C33" s="205" t="s">
        <v>809</v>
      </c>
      <c r="D33" s="39" t="s">
        <v>810</v>
      </c>
      <c r="E33" s="39"/>
      <c r="F33" s="39" t="s">
        <v>1781</v>
      </c>
      <c r="G33" s="39" t="s">
        <v>622</v>
      </c>
      <c r="H33" s="39" t="s">
        <v>622</v>
      </c>
      <c r="I33" s="205" t="s">
        <v>758</v>
      </c>
    </row>
    <row r="34" spans="1:9" ht="21.75">
      <c r="A34" s="37"/>
      <c r="B34" s="37"/>
      <c r="C34" s="205" t="s">
        <v>811</v>
      </c>
      <c r="D34" s="39" t="s">
        <v>812</v>
      </c>
      <c r="E34" s="39"/>
      <c r="F34" s="39" t="s">
        <v>1781</v>
      </c>
      <c r="G34" s="39" t="s">
        <v>622</v>
      </c>
      <c r="H34" s="39" t="s">
        <v>622</v>
      </c>
      <c r="I34" s="205" t="s">
        <v>758</v>
      </c>
    </row>
    <row r="35" spans="1:9" ht="21.75">
      <c r="A35" s="37"/>
      <c r="B35" s="37"/>
      <c r="C35" s="205" t="s">
        <v>813</v>
      </c>
      <c r="D35" s="39" t="s">
        <v>814</v>
      </c>
      <c r="E35" s="39"/>
      <c r="F35" s="39" t="s">
        <v>1781</v>
      </c>
      <c r="G35" s="39" t="s">
        <v>622</v>
      </c>
      <c r="H35" s="39" t="s">
        <v>622</v>
      </c>
      <c r="I35" s="204" t="s">
        <v>223</v>
      </c>
    </row>
    <row r="36" spans="1:9" ht="21.75">
      <c r="A36" s="37"/>
      <c r="B36" s="37"/>
      <c r="C36" s="207" t="s">
        <v>815</v>
      </c>
      <c r="D36" s="204"/>
      <c r="E36" s="39"/>
      <c r="F36" s="39"/>
      <c r="G36" s="39"/>
      <c r="H36" s="39"/>
      <c r="I36" s="204"/>
    </row>
    <row r="37" spans="1:9" ht="21.75">
      <c r="A37" s="37"/>
      <c r="B37" s="37"/>
      <c r="C37" s="207" t="s">
        <v>816</v>
      </c>
      <c r="D37" s="204"/>
      <c r="E37" s="39"/>
      <c r="F37" s="39"/>
      <c r="G37" s="39"/>
      <c r="H37" s="39"/>
      <c r="I37" s="204"/>
    </row>
    <row r="38" spans="1:9" ht="21.75">
      <c r="A38" s="37"/>
      <c r="B38" s="37"/>
      <c r="C38" s="204" t="s">
        <v>817</v>
      </c>
      <c r="D38" s="204" t="s">
        <v>818</v>
      </c>
      <c r="E38" s="204" t="s">
        <v>819</v>
      </c>
      <c r="F38" s="39" t="s">
        <v>222</v>
      </c>
      <c r="G38" s="39" t="s">
        <v>622</v>
      </c>
      <c r="H38" s="39" t="s">
        <v>622</v>
      </c>
      <c r="I38" s="204" t="s">
        <v>820</v>
      </c>
    </row>
    <row r="39" spans="1:9" ht="21.75">
      <c r="A39" s="37"/>
      <c r="B39" s="37"/>
      <c r="C39" s="204"/>
      <c r="D39" s="204"/>
      <c r="E39" s="39"/>
      <c r="F39" s="39"/>
      <c r="G39" s="39"/>
      <c r="H39" s="39"/>
      <c r="I39" s="204" t="s">
        <v>821</v>
      </c>
    </row>
    <row r="40" spans="1:9" ht="21.75">
      <c r="A40" s="37"/>
      <c r="B40" s="37"/>
      <c r="C40" s="204" t="s">
        <v>822</v>
      </c>
      <c r="D40" s="204"/>
      <c r="E40" s="39"/>
      <c r="F40" s="39"/>
      <c r="G40" s="39"/>
      <c r="H40" s="39"/>
      <c r="I40" s="204" t="s">
        <v>806</v>
      </c>
    </row>
    <row r="41" spans="1:9" ht="21.75">
      <c r="A41" s="37"/>
      <c r="B41" s="37"/>
      <c r="C41" s="204" t="s">
        <v>823</v>
      </c>
      <c r="D41" s="204" t="s">
        <v>824</v>
      </c>
      <c r="E41" s="204" t="s">
        <v>825</v>
      </c>
      <c r="F41" s="39" t="s">
        <v>222</v>
      </c>
      <c r="G41" s="39"/>
      <c r="H41" s="39"/>
      <c r="I41" s="204"/>
    </row>
    <row r="42" spans="1:9" ht="21.75">
      <c r="A42" s="37"/>
      <c r="B42" s="37"/>
      <c r="C42" s="204" t="s">
        <v>826</v>
      </c>
      <c r="D42" s="204" t="s">
        <v>824</v>
      </c>
      <c r="E42" s="204" t="s">
        <v>827</v>
      </c>
      <c r="F42" s="39" t="s">
        <v>222</v>
      </c>
      <c r="G42" s="39"/>
      <c r="H42" s="39"/>
      <c r="I42" s="204"/>
    </row>
    <row r="43" spans="1:9" ht="21.75">
      <c r="A43" s="37"/>
      <c r="B43" s="37"/>
      <c r="C43" s="204" t="s">
        <v>828</v>
      </c>
      <c r="D43" s="204" t="s">
        <v>829</v>
      </c>
      <c r="E43" s="204" t="s">
        <v>830</v>
      </c>
      <c r="F43" s="39" t="s">
        <v>222</v>
      </c>
      <c r="G43" s="39"/>
      <c r="H43" s="39"/>
      <c r="I43" s="204"/>
    </row>
    <row r="44" spans="1:9" ht="21.75">
      <c r="A44" s="37"/>
      <c r="B44" s="37"/>
      <c r="C44" s="204" t="s">
        <v>831</v>
      </c>
      <c r="D44" s="204" t="s">
        <v>748</v>
      </c>
      <c r="E44" s="39"/>
      <c r="F44" s="39"/>
      <c r="G44" s="39"/>
      <c r="H44" s="39"/>
      <c r="I44" s="204"/>
    </row>
    <row r="45" spans="1:9" ht="21.75">
      <c r="A45" s="37"/>
      <c r="B45" s="37"/>
      <c r="C45" s="204" t="s">
        <v>832</v>
      </c>
      <c r="D45" s="204" t="s">
        <v>833</v>
      </c>
      <c r="E45" s="39"/>
      <c r="F45" s="39"/>
      <c r="G45" s="39"/>
      <c r="H45" s="39"/>
      <c r="I45" s="204"/>
    </row>
    <row r="46" spans="1:9" ht="21.75">
      <c r="A46" s="37"/>
      <c r="B46" s="37"/>
      <c r="C46" s="204" t="s">
        <v>834</v>
      </c>
      <c r="D46" s="204" t="s">
        <v>835</v>
      </c>
      <c r="E46" s="39"/>
      <c r="F46" s="39"/>
      <c r="G46" s="39"/>
      <c r="H46" s="39"/>
      <c r="I46" s="204"/>
    </row>
    <row r="47" spans="1:9" ht="21.75">
      <c r="A47" s="37"/>
      <c r="B47" s="37"/>
      <c r="C47" s="204" t="s">
        <v>836</v>
      </c>
      <c r="D47" s="204" t="s">
        <v>810</v>
      </c>
      <c r="E47" s="39"/>
      <c r="F47" s="39" t="s">
        <v>222</v>
      </c>
      <c r="G47" s="39" t="s">
        <v>622</v>
      </c>
      <c r="H47" s="39" t="s">
        <v>622</v>
      </c>
      <c r="I47" s="204" t="s">
        <v>806</v>
      </c>
    </row>
    <row r="48" spans="1:9" ht="21.75">
      <c r="A48" s="37"/>
      <c r="B48" s="37"/>
      <c r="C48" s="204" t="s">
        <v>837</v>
      </c>
      <c r="D48" s="204"/>
      <c r="E48" s="39"/>
      <c r="F48" s="39"/>
      <c r="G48" s="39"/>
      <c r="H48" s="39"/>
      <c r="I48" s="204"/>
    </row>
    <row r="49" spans="1:9" ht="21.75">
      <c r="A49" s="37"/>
      <c r="B49" s="37"/>
      <c r="C49" s="204" t="s">
        <v>838</v>
      </c>
      <c r="D49" s="39" t="s">
        <v>839</v>
      </c>
      <c r="E49" s="39"/>
      <c r="F49" s="39" t="s">
        <v>1767</v>
      </c>
      <c r="G49" s="39" t="s">
        <v>622</v>
      </c>
      <c r="H49" s="39" t="s">
        <v>622</v>
      </c>
      <c r="I49" s="204" t="s">
        <v>1810</v>
      </c>
    </row>
    <row r="50" spans="1:9" ht="21.75">
      <c r="A50" s="37"/>
      <c r="B50" s="37"/>
      <c r="C50" s="204" t="s">
        <v>840</v>
      </c>
      <c r="D50" s="204" t="s">
        <v>810</v>
      </c>
      <c r="E50" s="39"/>
      <c r="F50" s="39" t="s">
        <v>841</v>
      </c>
      <c r="G50" s="39" t="s">
        <v>622</v>
      </c>
      <c r="H50" s="39" t="s">
        <v>622</v>
      </c>
      <c r="I50" s="204" t="s">
        <v>223</v>
      </c>
    </row>
    <row r="51" spans="1:9" ht="21.75">
      <c r="A51" s="37"/>
      <c r="B51" s="37"/>
      <c r="C51" s="204"/>
      <c r="D51" s="204"/>
      <c r="E51" s="39"/>
      <c r="F51" s="39"/>
      <c r="G51" s="39"/>
      <c r="H51" s="39"/>
      <c r="I51" s="204"/>
    </row>
    <row r="52" spans="1:9" ht="21.75">
      <c r="A52" s="37"/>
      <c r="B52" s="37"/>
      <c r="C52" s="207" t="s">
        <v>842</v>
      </c>
      <c r="D52" s="204"/>
      <c r="E52" s="39"/>
      <c r="F52" s="39"/>
      <c r="G52" s="39"/>
      <c r="H52" s="39"/>
      <c r="I52" s="204"/>
    </row>
    <row r="53" spans="1:9" ht="21.75">
      <c r="A53" s="37"/>
      <c r="B53" s="37"/>
      <c r="C53" s="204" t="s">
        <v>843</v>
      </c>
      <c r="D53" s="204"/>
      <c r="E53" s="39"/>
      <c r="F53" s="39"/>
      <c r="G53" s="39"/>
      <c r="H53" s="39"/>
      <c r="I53" s="204"/>
    </row>
    <row r="54" spans="1:9" ht="21.75">
      <c r="A54" s="37"/>
      <c r="B54" s="37"/>
      <c r="C54" s="204" t="s">
        <v>844</v>
      </c>
      <c r="D54" s="204" t="s">
        <v>845</v>
      </c>
      <c r="E54" s="204" t="s">
        <v>846</v>
      </c>
      <c r="F54" s="39" t="s">
        <v>2007</v>
      </c>
      <c r="G54" s="39" t="s">
        <v>622</v>
      </c>
      <c r="H54" s="39" t="s">
        <v>622</v>
      </c>
      <c r="I54" s="204" t="s">
        <v>845</v>
      </c>
    </row>
    <row r="55" spans="1:9" ht="21.75">
      <c r="A55" s="37"/>
      <c r="B55" s="37"/>
      <c r="C55" s="204" t="s">
        <v>847</v>
      </c>
      <c r="D55" s="204" t="s">
        <v>848</v>
      </c>
      <c r="E55" s="204" t="s">
        <v>849</v>
      </c>
      <c r="F55" s="39"/>
      <c r="G55" s="39"/>
      <c r="H55" s="39"/>
      <c r="I55" s="204" t="s">
        <v>848</v>
      </c>
    </row>
    <row r="56" spans="1:9" ht="21.75">
      <c r="A56" s="37"/>
      <c r="B56" s="37"/>
      <c r="C56" s="204" t="s">
        <v>850</v>
      </c>
      <c r="D56" s="204"/>
      <c r="E56" s="204" t="s">
        <v>851</v>
      </c>
      <c r="F56" s="39"/>
      <c r="G56" s="39"/>
      <c r="H56" s="39"/>
      <c r="I56" s="204"/>
    </row>
    <row r="57" spans="1:9" ht="21.75">
      <c r="A57" s="37"/>
      <c r="B57" s="37"/>
      <c r="C57" s="204" t="s">
        <v>852</v>
      </c>
      <c r="D57" s="204" t="s">
        <v>853</v>
      </c>
      <c r="E57" s="154" t="s">
        <v>854</v>
      </c>
      <c r="F57" s="39"/>
      <c r="G57" s="39" t="s">
        <v>622</v>
      </c>
      <c r="H57" s="39" t="s">
        <v>622</v>
      </c>
      <c r="I57" s="204"/>
    </row>
    <row r="58" spans="1:9" ht="43.5">
      <c r="A58" s="37"/>
      <c r="B58" s="37"/>
      <c r="C58" s="204" t="s">
        <v>855</v>
      </c>
      <c r="D58" s="204" t="s">
        <v>856</v>
      </c>
      <c r="E58" s="208" t="s">
        <v>857</v>
      </c>
      <c r="F58" s="39"/>
      <c r="G58" s="39" t="s">
        <v>622</v>
      </c>
      <c r="H58" s="39" t="s">
        <v>622</v>
      </c>
      <c r="I58" s="209"/>
    </row>
    <row r="59" spans="1:9" ht="21.75">
      <c r="A59" s="37"/>
      <c r="B59" s="37"/>
      <c r="C59" s="204" t="s">
        <v>858</v>
      </c>
      <c r="D59" s="204" t="s">
        <v>859</v>
      </c>
      <c r="E59" s="39"/>
      <c r="F59" s="39"/>
      <c r="G59" s="39" t="s">
        <v>622</v>
      </c>
      <c r="H59" s="39" t="s">
        <v>622</v>
      </c>
      <c r="I59" s="209"/>
    </row>
    <row r="60" spans="1:9" ht="21.75">
      <c r="A60" s="37"/>
      <c r="B60" s="37"/>
      <c r="C60" s="204" t="s">
        <v>860</v>
      </c>
      <c r="D60" s="204" t="s">
        <v>861</v>
      </c>
      <c r="E60" s="39"/>
      <c r="F60" s="39"/>
      <c r="G60" s="39" t="s">
        <v>622</v>
      </c>
      <c r="H60" s="39" t="s">
        <v>622</v>
      </c>
      <c r="I60" s="204"/>
    </row>
    <row r="61" spans="1:9" ht="21.75">
      <c r="A61" s="37"/>
      <c r="B61" s="37"/>
      <c r="C61" s="204" t="s">
        <v>862</v>
      </c>
      <c r="D61" s="204" t="s">
        <v>863</v>
      </c>
      <c r="E61" s="39"/>
      <c r="F61" s="39"/>
      <c r="G61" s="39" t="s">
        <v>622</v>
      </c>
      <c r="H61" s="39" t="s">
        <v>622</v>
      </c>
      <c r="I61" s="204"/>
    </row>
    <row r="62" spans="1:9" ht="21.75">
      <c r="A62" s="37"/>
      <c r="B62" s="37"/>
      <c r="C62" s="206" t="s">
        <v>864</v>
      </c>
      <c r="D62" s="204" t="s">
        <v>810</v>
      </c>
      <c r="E62" s="39"/>
      <c r="F62" s="39" t="s">
        <v>865</v>
      </c>
      <c r="G62" s="39" t="s">
        <v>622</v>
      </c>
      <c r="H62" s="39" t="s">
        <v>622</v>
      </c>
      <c r="I62" s="206" t="s">
        <v>866</v>
      </c>
    </row>
    <row r="63" spans="1:9" ht="21.75">
      <c r="A63" s="37"/>
      <c r="B63" s="37"/>
      <c r="C63" s="206"/>
      <c r="D63" s="204"/>
      <c r="E63" s="210" t="s">
        <v>867</v>
      </c>
      <c r="F63" s="39"/>
      <c r="G63" s="39"/>
      <c r="H63" s="39"/>
      <c r="I63" s="206" t="s">
        <v>868</v>
      </c>
    </row>
    <row r="64" spans="1:9" ht="21.75">
      <c r="A64" s="37"/>
      <c r="B64" s="37"/>
      <c r="C64" s="204" t="s">
        <v>869</v>
      </c>
      <c r="D64" s="204" t="s">
        <v>870</v>
      </c>
      <c r="E64" s="211" t="s">
        <v>871</v>
      </c>
      <c r="F64" s="39" t="s">
        <v>1781</v>
      </c>
      <c r="G64" s="39" t="s">
        <v>622</v>
      </c>
      <c r="H64" s="39" t="s">
        <v>622</v>
      </c>
      <c r="I64" s="206" t="s">
        <v>872</v>
      </c>
    </row>
    <row r="65" spans="1:9" ht="21.75">
      <c r="A65" s="37"/>
      <c r="B65" s="37"/>
      <c r="C65" s="204" t="s">
        <v>873</v>
      </c>
      <c r="D65" s="204" t="s">
        <v>810</v>
      </c>
      <c r="E65" s="211" t="s">
        <v>874</v>
      </c>
      <c r="F65" s="39" t="s">
        <v>1781</v>
      </c>
      <c r="G65" s="39"/>
      <c r="H65" s="39"/>
      <c r="I65" s="206" t="s">
        <v>1805</v>
      </c>
    </row>
    <row r="66" spans="1:9" ht="21.75">
      <c r="A66" s="37"/>
      <c r="B66" s="37"/>
      <c r="C66" s="204" t="s">
        <v>875</v>
      </c>
      <c r="D66" s="204" t="s">
        <v>876</v>
      </c>
      <c r="E66" s="210" t="s">
        <v>2010</v>
      </c>
      <c r="F66" s="39" t="s">
        <v>201</v>
      </c>
      <c r="G66" s="39" t="s">
        <v>622</v>
      </c>
      <c r="H66" s="39" t="s">
        <v>622</v>
      </c>
      <c r="I66" s="204" t="s">
        <v>758</v>
      </c>
    </row>
    <row r="67" spans="1:9" ht="21.75">
      <c r="A67" s="37"/>
      <c r="B67" s="37"/>
      <c r="C67" s="204" t="s">
        <v>2011</v>
      </c>
      <c r="D67" s="39" t="s">
        <v>622</v>
      </c>
      <c r="E67" s="210" t="s">
        <v>2012</v>
      </c>
      <c r="F67" s="39" t="s">
        <v>222</v>
      </c>
      <c r="G67" s="39" t="s">
        <v>622</v>
      </c>
      <c r="H67" s="39" t="s">
        <v>622</v>
      </c>
      <c r="I67" s="204" t="s">
        <v>2013</v>
      </c>
    </row>
    <row r="68" spans="1:9" ht="21.75">
      <c r="A68" s="37"/>
      <c r="B68" s="37"/>
      <c r="C68" s="207" t="s">
        <v>2014</v>
      </c>
      <c r="D68" s="204"/>
      <c r="E68" s="39"/>
      <c r="F68" s="39"/>
      <c r="G68" s="39"/>
      <c r="H68" s="39"/>
      <c r="I68" s="204"/>
    </row>
    <row r="69" spans="1:9" ht="21.75">
      <c r="A69" s="37"/>
      <c r="B69" s="37"/>
      <c r="C69" s="204" t="s">
        <v>2015</v>
      </c>
      <c r="D69" s="204" t="s">
        <v>853</v>
      </c>
      <c r="E69" s="39"/>
      <c r="F69" s="39"/>
      <c r="G69" s="39"/>
      <c r="H69" s="39"/>
      <c r="I69" s="204"/>
    </row>
    <row r="70" spans="1:9" ht="21.75">
      <c r="A70" s="37"/>
      <c r="B70" s="37"/>
      <c r="C70" s="204" t="s">
        <v>2016</v>
      </c>
      <c r="D70" s="204"/>
      <c r="E70" s="39"/>
      <c r="F70" s="39"/>
      <c r="G70" s="39"/>
      <c r="H70" s="39"/>
      <c r="I70" s="204"/>
    </row>
    <row r="71" spans="1:9" ht="21.75">
      <c r="A71" s="37"/>
      <c r="B71" s="37"/>
      <c r="C71" s="205" t="s">
        <v>2017</v>
      </c>
      <c r="D71" s="204"/>
      <c r="E71" s="204" t="s">
        <v>2018</v>
      </c>
      <c r="F71" s="39" t="s">
        <v>788</v>
      </c>
      <c r="G71" s="39" t="s">
        <v>622</v>
      </c>
      <c r="H71" s="39" t="s">
        <v>622</v>
      </c>
      <c r="I71" s="204" t="s">
        <v>2019</v>
      </c>
    </row>
    <row r="72" spans="1:9" ht="21.75">
      <c r="A72" s="37"/>
      <c r="B72" s="37"/>
      <c r="C72" s="205" t="s">
        <v>2020</v>
      </c>
      <c r="D72" s="204"/>
      <c r="E72" s="205" t="s">
        <v>2021</v>
      </c>
      <c r="F72" s="39" t="s">
        <v>2022</v>
      </c>
      <c r="G72" s="39" t="s">
        <v>622</v>
      </c>
      <c r="H72" s="39" t="s">
        <v>622</v>
      </c>
      <c r="I72" s="204"/>
    </row>
    <row r="73" spans="1:9" ht="21.75">
      <c r="A73" s="37"/>
      <c r="B73" s="37"/>
      <c r="C73" s="204" t="s">
        <v>2023</v>
      </c>
      <c r="D73" s="204"/>
      <c r="E73" s="205" t="s">
        <v>2024</v>
      </c>
      <c r="F73" s="39" t="s">
        <v>1767</v>
      </c>
      <c r="G73" s="39" t="s">
        <v>622</v>
      </c>
      <c r="H73" s="39" t="s">
        <v>622</v>
      </c>
      <c r="I73" s="204"/>
    </row>
    <row r="74" spans="1:9" ht="21.75">
      <c r="A74" s="37"/>
      <c r="B74" s="37"/>
      <c r="C74" s="204" t="s">
        <v>2025</v>
      </c>
      <c r="D74" s="204" t="s">
        <v>2026</v>
      </c>
      <c r="E74" s="39"/>
      <c r="F74" s="39" t="s">
        <v>2027</v>
      </c>
      <c r="G74" s="39" t="s">
        <v>622</v>
      </c>
      <c r="H74" s="39" t="s">
        <v>622</v>
      </c>
      <c r="I74" s="204"/>
    </row>
    <row r="75" spans="1:9" ht="21.75">
      <c r="A75" s="37"/>
      <c r="B75" s="37"/>
      <c r="C75" s="204" t="s">
        <v>2028</v>
      </c>
      <c r="D75" s="204"/>
      <c r="E75" s="39"/>
      <c r="F75" s="39" t="s">
        <v>180</v>
      </c>
      <c r="G75" s="39" t="s">
        <v>622</v>
      </c>
      <c r="H75" s="39" t="s">
        <v>622</v>
      </c>
      <c r="I75" s="204"/>
    </row>
    <row r="76" spans="1:9" ht="21.75">
      <c r="A76" s="37"/>
      <c r="B76" s="37"/>
      <c r="C76" s="204" t="s">
        <v>2029</v>
      </c>
      <c r="D76" s="204"/>
      <c r="E76" s="39"/>
      <c r="F76" s="39"/>
      <c r="G76" s="39"/>
      <c r="H76" s="39"/>
      <c r="I76" s="204"/>
    </row>
    <row r="77" spans="1:9" ht="21.75">
      <c r="A77" s="37"/>
      <c r="B77" s="37"/>
      <c r="C77" s="204" t="s">
        <v>2030</v>
      </c>
      <c r="D77" s="204" t="s">
        <v>853</v>
      </c>
      <c r="E77" s="204" t="s">
        <v>2031</v>
      </c>
      <c r="F77" s="39"/>
      <c r="G77" s="39"/>
      <c r="H77" s="39"/>
      <c r="I77" s="204" t="s">
        <v>778</v>
      </c>
    </row>
    <row r="78" spans="1:9" ht="21.75">
      <c r="A78" s="37"/>
      <c r="B78" s="37"/>
      <c r="C78" s="204"/>
      <c r="D78" s="212"/>
      <c r="E78" s="205" t="s">
        <v>2032</v>
      </c>
      <c r="F78" s="39"/>
      <c r="G78" s="39"/>
      <c r="H78" s="39"/>
      <c r="I78" s="204"/>
    </row>
    <row r="79" spans="1:9" s="43" customFormat="1" ht="21.75">
      <c r="A79" s="213"/>
      <c r="B79" s="213">
        <f>รวมประจำ!C4</f>
        <v>130542</v>
      </c>
      <c r="C79" s="1134" t="s">
        <v>2033</v>
      </c>
      <c r="D79" s="1135"/>
      <c r="E79" s="213"/>
      <c r="F79" s="213"/>
      <c r="G79" s="213"/>
      <c r="H79" s="213"/>
      <c r="I79" s="213"/>
    </row>
    <row r="80" spans="1:9" s="43" customFormat="1" ht="21.75">
      <c r="A80" s="214"/>
      <c r="B80" s="214"/>
      <c r="C80" s="214" t="s">
        <v>2034</v>
      </c>
      <c r="D80" s="214"/>
      <c r="E80" s="215"/>
      <c r="F80" s="214"/>
      <c r="G80" s="214"/>
      <c r="H80" s="214"/>
      <c r="I80" s="214"/>
    </row>
    <row r="81" spans="1:9" s="43" customFormat="1" ht="21.75">
      <c r="A81" s="214"/>
      <c r="B81" s="214"/>
      <c r="C81" s="216" t="s">
        <v>2035</v>
      </c>
      <c r="D81" s="214"/>
      <c r="E81" s="217"/>
      <c r="F81" s="214"/>
      <c r="G81" s="214"/>
      <c r="H81" s="214"/>
      <c r="I81" s="214"/>
    </row>
    <row r="82" spans="1:9" s="43" customFormat="1" ht="21.75">
      <c r="A82" s="214"/>
      <c r="B82" s="214"/>
      <c r="C82" s="218" t="s">
        <v>2036</v>
      </c>
      <c r="D82" s="214"/>
      <c r="E82" s="217"/>
      <c r="F82" s="214"/>
      <c r="G82" s="214"/>
      <c r="H82" s="214"/>
      <c r="I82" s="214"/>
    </row>
    <row r="83" spans="1:9" s="43" customFormat="1" ht="21.75">
      <c r="A83" s="214"/>
      <c r="B83" s="214"/>
      <c r="C83" s="218" t="s">
        <v>2037</v>
      </c>
      <c r="D83" s="218"/>
      <c r="E83" s="214"/>
      <c r="F83" s="214"/>
      <c r="G83" s="214"/>
      <c r="H83" s="214"/>
      <c r="I83" s="214"/>
    </row>
    <row r="84" spans="1:9" s="43" customFormat="1" ht="21.75">
      <c r="A84" s="214"/>
      <c r="B84" s="214"/>
      <c r="C84" s="218" t="s">
        <v>2038</v>
      </c>
      <c r="D84" s="218"/>
      <c r="E84" s="214"/>
      <c r="F84" s="214"/>
      <c r="G84" s="214"/>
      <c r="H84" s="214"/>
      <c r="I84" s="214"/>
    </row>
    <row r="85" spans="1:9" s="43" customFormat="1" ht="21.75">
      <c r="A85" s="214"/>
      <c r="B85" s="214"/>
      <c r="C85" s="218" t="s">
        <v>2039</v>
      </c>
      <c r="D85" s="218" t="s">
        <v>2040</v>
      </c>
      <c r="E85" s="214" t="s">
        <v>2041</v>
      </c>
      <c r="F85" s="214" t="s">
        <v>2042</v>
      </c>
      <c r="G85" s="214" t="s">
        <v>622</v>
      </c>
      <c r="H85" s="214" t="s">
        <v>622</v>
      </c>
      <c r="I85" s="214" t="s">
        <v>2043</v>
      </c>
    </row>
    <row r="86" spans="1:9" s="43" customFormat="1" ht="21.75">
      <c r="A86" s="214"/>
      <c r="B86" s="214"/>
      <c r="C86" s="218" t="s">
        <v>2044</v>
      </c>
      <c r="D86" s="218" t="s">
        <v>2045</v>
      </c>
      <c r="E86" s="214" t="s">
        <v>2046</v>
      </c>
      <c r="F86" s="214" t="s">
        <v>180</v>
      </c>
      <c r="G86" s="214"/>
      <c r="H86" s="214"/>
      <c r="I86" s="218" t="s">
        <v>2045</v>
      </c>
    </row>
    <row r="87" spans="1:9" s="43" customFormat="1" ht="21.75">
      <c r="A87" s="214"/>
      <c r="B87" s="214"/>
      <c r="C87" s="218" t="s">
        <v>2047</v>
      </c>
      <c r="D87" s="218"/>
      <c r="E87" s="214" t="s">
        <v>2048</v>
      </c>
      <c r="F87" s="214"/>
      <c r="G87" s="214"/>
      <c r="H87" s="214"/>
      <c r="I87" s="214"/>
    </row>
    <row r="88" spans="1:9" s="43" customFormat="1" ht="21.75">
      <c r="A88" s="214"/>
      <c r="B88" s="214"/>
      <c r="C88" s="218" t="s">
        <v>2049</v>
      </c>
      <c r="D88" s="218"/>
      <c r="E88" s="214" t="s">
        <v>2050</v>
      </c>
      <c r="F88" s="214"/>
      <c r="G88" s="214"/>
      <c r="H88" s="214"/>
      <c r="I88" s="214"/>
    </row>
    <row r="89" spans="1:9" s="43" customFormat="1" ht="21.75">
      <c r="A89" s="214"/>
      <c r="B89" s="214"/>
      <c r="C89" s="218" t="s">
        <v>2051</v>
      </c>
      <c r="D89" s="218"/>
      <c r="E89" s="214" t="s">
        <v>2052</v>
      </c>
      <c r="F89" s="214"/>
      <c r="G89" s="214"/>
      <c r="H89" s="214"/>
      <c r="I89" s="214"/>
    </row>
    <row r="90" spans="1:9" s="43" customFormat="1" ht="21.75">
      <c r="A90" s="214"/>
      <c r="B90" s="214"/>
      <c r="C90" s="218" t="s">
        <v>2053</v>
      </c>
      <c r="D90" s="218"/>
      <c r="E90" s="214" t="s">
        <v>2054</v>
      </c>
      <c r="F90" s="214"/>
      <c r="G90" s="214"/>
      <c r="H90" s="214"/>
      <c r="I90" s="214"/>
    </row>
    <row r="91" spans="1:9" s="43" customFormat="1" ht="21.75">
      <c r="A91" s="214"/>
      <c r="B91" s="214"/>
      <c r="C91" s="218" t="s">
        <v>2055</v>
      </c>
      <c r="D91" s="218"/>
      <c r="E91" s="214" t="s">
        <v>2056</v>
      </c>
      <c r="F91" s="214"/>
      <c r="G91" s="214"/>
      <c r="H91" s="214"/>
      <c r="I91" s="214"/>
    </row>
    <row r="92" spans="1:9" s="43" customFormat="1" ht="21.75">
      <c r="A92" s="214"/>
      <c r="B92" s="214"/>
      <c r="C92" s="218" t="s">
        <v>2057</v>
      </c>
      <c r="D92" s="218"/>
      <c r="E92" s="214" t="s">
        <v>2052</v>
      </c>
      <c r="F92" s="214"/>
      <c r="G92" s="214"/>
      <c r="H92" s="214"/>
      <c r="I92" s="214"/>
    </row>
    <row r="93" spans="1:9" s="43" customFormat="1" ht="21.75">
      <c r="A93" s="214"/>
      <c r="B93" s="214"/>
      <c r="C93" s="218"/>
      <c r="D93" s="218"/>
      <c r="E93" s="219" t="s">
        <v>2058</v>
      </c>
      <c r="F93" s="214"/>
      <c r="G93" s="214"/>
      <c r="H93" s="214"/>
      <c r="I93" s="214"/>
    </row>
    <row r="94" spans="1:9" s="43" customFormat="1" ht="21.75">
      <c r="A94" s="214"/>
      <c r="B94" s="214"/>
      <c r="C94" s="218"/>
      <c r="D94" s="218"/>
      <c r="E94" s="219" t="s">
        <v>2059</v>
      </c>
      <c r="F94" s="214"/>
      <c r="G94" s="214"/>
      <c r="H94" s="214"/>
      <c r="I94" s="214"/>
    </row>
    <row r="95" spans="1:9" s="43" customFormat="1" ht="21.75">
      <c r="A95" s="214"/>
      <c r="B95" s="214"/>
      <c r="C95" s="218"/>
      <c r="D95" s="218"/>
      <c r="E95" s="214"/>
      <c r="F95" s="214"/>
      <c r="G95" s="214"/>
      <c r="H95" s="214"/>
      <c r="I95" s="214"/>
    </row>
    <row r="96" spans="1:9" s="43" customFormat="1" ht="21.75">
      <c r="A96" s="214"/>
      <c r="B96" s="214"/>
      <c r="C96" s="218" t="s">
        <v>2060</v>
      </c>
      <c r="D96" s="218" t="s">
        <v>2040</v>
      </c>
      <c r="E96" s="217" t="s">
        <v>244</v>
      </c>
      <c r="F96" s="214" t="s">
        <v>2042</v>
      </c>
      <c r="G96" s="214" t="s">
        <v>622</v>
      </c>
      <c r="H96" s="214" t="s">
        <v>622</v>
      </c>
      <c r="I96" s="214" t="s">
        <v>2043</v>
      </c>
    </row>
    <row r="97" spans="1:9" s="43" customFormat="1" ht="21.75">
      <c r="A97" s="214"/>
      <c r="B97" s="214"/>
      <c r="C97" s="218" t="s">
        <v>2061</v>
      </c>
      <c r="D97" s="218" t="s">
        <v>2045</v>
      </c>
      <c r="E97" s="217" t="s">
        <v>2062</v>
      </c>
      <c r="F97" s="214" t="s">
        <v>180</v>
      </c>
      <c r="G97" s="214"/>
      <c r="H97" s="214"/>
      <c r="I97" s="218" t="s">
        <v>2045</v>
      </c>
    </row>
    <row r="98" spans="1:9" s="43" customFormat="1" ht="21.75">
      <c r="A98" s="214"/>
      <c r="B98" s="214"/>
      <c r="C98" s="218" t="s">
        <v>2063</v>
      </c>
      <c r="D98" s="218"/>
      <c r="E98" s="214" t="s">
        <v>2064</v>
      </c>
      <c r="F98" s="214"/>
      <c r="G98" s="214"/>
      <c r="H98" s="214"/>
      <c r="I98" s="214"/>
    </row>
    <row r="99" spans="1:9" s="43" customFormat="1" ht="21.75">
      <c r="A99" s="214"/>
      <c r="B99" s="214"/>
      <c r="C99" s="218" t="s">
        <v>2065</v>
      </c>
      <c r="D99" s="220"/>
      <c r="E99" s="214" t="s">
        <v>2066</v>
      </c>
      <c r="F99" s="214"/>
      <c r="G99" s="214"/>
      <c r="H99" s="214"/>
      <c r="I99" s="214"/>
    </row>
    <row r="100" spans="1:9" s="43" customFormat="1" ht="21.75">
      <c r="A100" s="214"/>
      <c r="B100" s="214"/>
      <c r="C100" s="218" t="s">
        <v>2067</v>
      </c>
      <c r="D100" s="220"/>
      <c r="E100" s="214" t="s">
        <v>2068</v>
      </c>
      <c r="F100" s="214"/>
      <c r="G100" s="214"/>
      <c r="H100" s="214"/>
      <c r="I100" s="214"/>
    </row>
    <row r="101" spans="1:9" s="43" customFormat="1" ht="21.75">
      <c r="A101" s="214"/>
      <c r="B101" s="214"/>
      <c r="C101" s="218" t="s">
        <v>2069</v>
      </c>
      <c r="D101" s="220"/>
      <c r="E101" s="214" t="s">
        <v>2070</v>
      </c>
      <c r="F101" s="214"/>
      <c r="G101" s="214"/>
      <c r="H101" s="214"/>
      <c r="I101" s="214"/>
    </row>
    <row r="102" spans="1:9" s="43" customFormat="1" ht="21.75">
      <c r="A102" s="214"/>
      <c r="B102" s="214"/>
      <c r="C102" s="221"/>
      <c r="D102" s="220"/>
      <c r="E102" s="215" t="s">
        <v>1828</v>
      </c>
      <c r="F102" s="214"/>
      <c r="G102" s="214"/>
      <c r="H102" s="214"/>
      <c r="I102" s="214"/>
    </row>
    <row r="103" spans="1:9" s="43" customFormat="1" ht="21.75">
      <c r="A103" s="214"/>
      <c r="B103" s="214"/>
      <c r="C103" s="218"/>
      <c r="D103" s="218"/>
      <c r="E103" s="214"/>
      <c r="F103" s="214"/>
      <c r="G103" s="214"/>
      <c r="H103" s="214"/>
      <c r="I103" s="214"/>
    </row>
    <row r="104" spans="1:9" s="43" customFormat="1" ht="21.75">
      <c r="A104" s="214"/>
      <c r="B104" s="214"/>
      <c r="C104" s="218" t="s">
        <v>2071</v>
      </c>
      <c r="D104" s="222" t="s">
        <v>2072</v>
      </c>
      <c r="E104" s="217" t="s">
        <v>2280</v>
      </c>
      <c r="F104" s="214" t="s">
        <v>2042</v>
      </c>
      <c r="G104" s="214" t="s">
        <v>622</v>
      </c>
      <c r="H104" s="214" t="s">
        <v>622</v>
      </c>
      <c r="I104" s="214" t="s">
        <v>2073</v>
      </c>
    </row>
    <row r="105" spans="1:9" s="43" customFormat="1" ht="21.75">
      <c r="A105" s="214"/>
      <c r="B105" s="214"/>
      <c r="C105" s="218" t="s">
        <v>2074</v>
      </c>
      <c r="D105" s="222" t="s">
        <v>2075</v>
      </c>
      <c r="E105" s="217" t="s">
        <v>2281</v>
      </c>
      <c r="F105" s="214" t="s">
        <v>180</v>
      </c>
      <c r="G105" s="214"/>
      <c r="H105" s="214"/>
      <c r="I105" s="214" t="s">
        <v>2076</v>
      </c>
    </row>
    <row r="106" spans="1:9" s="43" customFormat="1" ht="21.75">
      <c r="A106" s="214"/>
      <c r="B106" s="214"/>
      <c r="C106" s="218" t="s">
        <v>2077</v>
      </c>
      <c r="D106" s="222" t="s">
        <v>2279</v>
      </c>
      <c r="E106" s="217" t="s">
        <v>2295</v>
      </c>
      <c r="F106" s="214"/>
      <c r="G106" s="214"/>
      <c r="H106" s="214"/>
      <c r="I106" s="218" t="s">
        <v>2045</v>
      </c>
    </row>
    <row r="107" spans="1:9" s="43" customFormat="1" ht="21.75">
      <c r="A107" s="214"/>
      <c r="B107" s="214"/>
      <c r="C107" s="218"/>
      <c r="D107" s="222"/>
      <c r="E107" s="217" t="s">
        <v>2297</v>
      </c>
      <c r="F107" s="214"/>
      <c r="G107" s="214"/>
      <c r="H107" s="214"/>
      <c r="I107" s="214"/>
    </row>
    <row r="108" spans="1:9" s="43" customFormat="1" ht="21.75">
      <c r="A108" s="214"/>
      <c r="B108" s="214"/>
      <c r="C108" s="218" t="s">
        <v>2078</v>
      </c>
      <c r="D108" s="214" t="s">
        <v>2079</v>
      </c>
      <c r="E108" s="214" t="s">
        <v>2080</v>
      </c>
      <c r="F108" s="214"/>
      <c r="G108" s="214"/>
      <c r="H108" s="214"/>
      <c r="I108" s="214" t="s">
        <v>2081</v>
      </c>
    </row>
    <row r="109" spans="1:9" s="43" customFormat="1" ht="21.75">
      <c r="A109" s="214"/>
      <c r="B109" s="214"/>
      <c r="C109" s="218" t="s">
        <v>2082</v>
      </c>
      <c r="D109" s="214"/>
      <c r="E109" s="214" t="s">
        <v>2083</v>
      </c>
      <c r="F109" s="214"/>
      <c r="G109" s="214"/>
      <c r="H109" s="214"/>
      <c r="I109" s="214" t="s">
        <v>2084</v>
      </c>
    </row>
    <row r="110" spans="1:9" s="43" customFormat="1" ht="21.75">
      <c r="A110" s="215"/>
      <c r="B110" s="215"/>
      <c r="C110" s="221" t="s">
        <v>2085</v>
      </c>
      <c r="D110" s="215"/>
      <c r="E110" s="215"/>
      <c r="F110" s="215"/>
      <c r="G110" s="215"/>
      <c r="H110" s="215"/>
      <c r="I110" s="215" t="s">
        <v>2076</v>
      </c>
    </row>
    <row r="111" spans="1:9" s="223" customFormat="1" ht="21.75">
      <c r="A111" s="214"/>
      <c r="B111" s="214"/>
      <c r="C111" s="218"/>
      <c r="D111" s="214"/>
      <c r="E111" s="214"/>
      <c r="F111" s="214"/>
      <c r="G111" s="214"/>
      <c r="H111" s="214"/>
      <c r="I111" s="218" t="s">
        <v>2045</v>
      </c>
    </row>
    <row r="112" spans="1:9" s="43" customFormat="1" ht="21.75">
      <c r="A112" s="224"/>
      <c r="B112" s="224"/>
      <c r="C112" s="220"/>
      <c r="D112" s="224"/>
      <c r="E112" s="224"/>
      <c r="F112" s="224"/>
      <c r="G112" s="224"/>
      <c r="H112" s="224"/>
      <c r="I112" s="224"/>
    </row>
    <row r="113" spans="1:9" ht="21.75">
      <c r="A113" s="225"/>
      <c r="B113" s="37"/>
      <c r="C113" s="226" t="s">
        <v>2086</v>
      </c>
      <c r="D113" s="204"/>
      <c r="E113" s="39"/>
      <c r="F113" s="39"/>
      <c r="G113" s="39"/>
      <c r="H113" s="39"/>
      <c r="I113" s="204"/>
    </row>
    <row r="114" spans="1:9" ht="21.75">
      <c r="A114" s="225">
        <v>2</v>
      </c>
      <c r="B114" s="37">
        <f>รวมประจำ!C4</f>
        <v>130542</v>
      </c>
      <c r="C114" s="222" t="s">
        <v>2087</v>
      </c>
      <c r="D114" s="204" t="s">
        <v>2088</v>
      </c>
      <c r="E114" s="39" t="s">
        <v>2089</v>
      </c>
      <c r="F114" s="39" t="s">
        <v>671</v>
      </c>
      <c r="G114" s="39">
        <v>30700</v>
      </c>
      <c r="H114" s="39" t="s">
        <v>2252</v>
      </c>
      <c r="I114" s="222" t="s">
        <v>2090</v>
      </c>
    </row>
    <row r="115" spans="1:9" ht="21.75">
      <c r="A115" s="225"/>
      <c r="B115" s="37"/>
      <c r="C115" s="222"/>
      <c r="D115" s="204"/>
      <c r="E115" s="39"/>
      <c r="F115" s="39"/>
      <c r="G115" s="39"/>
      <c r="H115" s="39"/>
      <c r="I115" s="222" t="s">
        <v>2091</v>
      </c>
    </row>
    <row r="116" spans="1:9" ht="21.75">
      <c r="A116" s="37"/>
      <c r="B116" s="37"/>
      <c r="C116" s="226" t="s">
        <v>2092</v>
      </c>
      <c r="D116" s="204"/>
      <c r="E116" s="39"/>
      <c r="F116" s="39"/>
      <c r="G116" s="39"/>
      <c r="H116" s="39"/>
      <c r="I116" s="204" t="s">
        <v>537</v>
      </c>
    </row>
    <row r="117" spans="1:9" ht="21.75">
      <c r="A117" s="37"/>
      <c r="B117" s="37"/>
      <c r="C117" s="205" t="s">
        <v>2093</v>
      </c>
      <c r="D117" s="204" t="s">
        <v>2094</v>
      </c>
      <c r="E117" s="39" t="s">
        <v>2089</v>
      </c>
      <c r="F117" s="39" t="s">
        <v>222</v>
      </c>
      <c r="G117" s="39" t="s">
        <v>622</v>
      </c>
      <c r="H117" s="39" t="s">
        <v>2095</v>
      </c>
      <c r="I117" s="204" t="s">
        <v>245</v>
      </c>
    </row>
    <row r="118" spans="1:9" ht="21.75">
      <c r="A118" s="41"/>
      <c r="B118" s="41"/>
      <c r="C118" s="227"/>
      <c r="D118" s="227"/>
      <c r="E118" s="228"/>
      <c r="F118" s="228"/>
      <c r="G118" s="228"/>
      <c r="H118" s="228"/>
      <c r="I118" s="227"/>
    </row>
    <row r="120" ht="21.75">
      <c r="G120" s="31">
        <f>SUM(G7:G118)</f>
        <v>30700</v>
      </c>
    </row>
  </sheetData>
  <sheetProtection/>
  <mergeCells count="4">
    <mergeCell ref="A2:I2"/>
    <mergeCell ref="G5:H5"/>
    <mergeCell ref="A1:I1"/>
    <mergeCell ref="C79:D79"/>
  </mergeCells>
  <printOptions/>
  <pageMargins left="0.5118110236220472" right="0" top="0.35433070866141736" bottom="0.15748031496062992" header="0.31496062992125984" footer="0.118110236220472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24">
      <selection activeCell="C20" sqref="C20"/>
    </sheetView>
  </sheetViews>
  <sheetFormatPr defaultColWidth="9.00390625" defaultRowHeight="14.25"/>
  <cols>
    <col min="1" max="1" width="5.75390625" style="42" customWidth="1"/>
    <col min="2" max="2" width="7.00390625" style="42" customWidth="1"/>
    <col min="3" max="3" width="36.875" style="42" customWidth="1"/>
    <col min="4" max="4" width="14.875" style="42" customWidth="1"/>
    <col min="5" max="5" width="24.625" style="42" customWidth="1"/>
    <col min="6" max="6" width="9.00390625" style="42" customWidth="1"/>
    <col min="7" max="7" width="9.875" style="42" customWidth="1"/>
    <col min="8" max="16384" width="9.00390625" style="42" customWidth="1"/>
  </cols>
  <sheetData>
    <row r="1" spans="1:9" ht="24">
      <c r="A1" s="1136" t="s">
        <v>750</v>
      </c>
      <c r="B1" s="1136"/>
      <c r="C1" s="1136"/>
      <c r="D1" s="1136"/>
      <c r="E1" s="1136"/>
      <c r="F1" s="1136"/>
      <c r="G1" s="1136"/>
      <c r="H1" s="1136"/>
      <c r="I1" s="1136"/>
    </row>
    <row r="2" spans="1:9" ht="24">
      <c r="A2" s="1136" t="s">
        <v>2239</v>
      </c>
      <c r="B2" s="1136"/>
      <c r="C2" s="1136"/>
      <c r="D2" s="1136"/>
      <c r="E2" s="1136"/>
      <c r="F2" s="1136"/>
      <c r="G2" s="1136"/>
      <c r="H2" s="1136"/>
      <c r="I2" s="1136"/>
    </row>
    <row r="3" spans="1:17" s="46" customFormat="1" ht="24">
      <c r="A3" s="43" t="s">
        <v>2096</v>
      </c>
      <c r="B3" s="43"/>
      <c r="C3" s="43"/>
      <c r="D3" s="43"/>
      <c r="E3" s="43"/>
      <c r="F3" s="43"/>
      <c r="G3" s="43"/>
      <c r="H3" s="43"/>
      <c r="I3" s="43"/>
      <c r="J3" s="44"/>
      <c r="K3" s="44"/>
      <c r="L3" s="44"/>
      <c r="M3" s="44"/>
      <c r="N3" s="45"/>
      <c r="O3" s="45"/>
      <c r="P3" s="45"/>
      <c r="Q3" s="44"/>
    </row>
    <row r="4" spans="1:17" s="46" customFormat="1" ht="24" customHeight="1">
      <c r="A4" s="1139" t="s">
        <v>2097</v>
      </c>
      <c r="B4" s="1139"/>
      <c r="C4" s="1139"/>
      <c r="D4" s="1139"/>
      <c r="E4" s="1139"/>
      <c r="F4" s="1139"/>
      <c r="G4" s="1139"/>
      <c r="H4" s="1139"/>
      <c r="I4" s="1139"/>
      <c r="J4" s="44"/>
      <c r="K4" s="44"/>
      <c r="L4" s="44"/>
      <c r="M4" s="44"/>
      <c r="N4" s="45"/>
      <c r="O4" s="45"/>
      <c r="P4" s="45"/>
      <c r="Q4" s="44"/>
    </row>
    <row r="5" spans="1:17" s="46" customFormat="1" ht="24">
      <c r="A5" s="1137" t="s">
        <v>2098</v>
      </c>
      <c r="B5" s="1138"/>
      <c r="C5" s="1138"/>
      <c r="D5" s="1138"/>
      <c r="E5" s="44"/>
      <c r="F5" s="44"/>
      <c r="G5" s="44"/>
      <c r="H5" s="44"/>
      <c r="I5" s="44"/>
      <c r="J5" s="44"/>
      <c r="K5" s="44"/>
      <c r="L5" s="44"/>
      <c r="M5" s="44"/>
      <c r="N5" s="45"/>
      <c r="O5" s="45"/>
      <c r="P5" s="45"/>
      <c r="Q5" s="44"/>
    </row>
    <row r="6" spans="1:9" ht="24">
      <c r="A6" s="47" t="s">
        <v>518</v>
      </c>
      <c r="B6" s="47" t="s">
        <v>712</v>
      </c>
      <c r="C6" s="47" t="s">
        <v>713</v>
      </c>
      <c r="D6" s="47" t="s">
        <v>714</v>
      </c>
      <c r="E6" s="47" t="s">
        <v>715</v>
      </c>
      <c r="F6" s="47" t="s">
        <v>716</v>
      </c>
      <c r="G6" s="1144" t="s">
        <v>519</v>
      </c>
      <c r="H6" s="1145"/>
      <c r="I6" s="47" t="s">
        <v>520</v>
      </c>
    </row>
    <row r="7" spans="1:9" ht="24">
      <c r="A7" s="48"/>
      <c r="B7" s="49" t="s">
        <v>717</v>
      </c>
      <c r="C7" s="48"/>
      <c r="D7" s="48"/>
      <c r="E7" s="49" t="s">
        <v>718</v>
      </c>
      <c r="F7" s="49" t="s">
        <v>719</v>
      </c>
      <c r="G7" s="50" t="s">
        <v>521</v>
      </c>
      <c r="H7" s="50" t="s">
        <v>720</v>
      </c>
      <c r="I7" s="48"/>
    </row>
    <row r="8" spans="1:9" ht="29.25" customHeight="1">
      <c r="A8" s="51">
        <v>1</v>
      </c>
      <c r="B8" s="51">
        <f>รวมประจำ!C5</f>
        <v>130543</v>
      </c>
      <c r="C8" s="1143" t="s">
        <v>2099</v>
      </c>
      <c r="D8" s="1143"/>
      <c r="E8" s="1143"/>
      <c r="F8" s="1143"/>
      <c r="G8" s="1143"/>
      <c r="H8" s="1143"/>
      <c r="I8" s="1143"/>
    </row>
    <row r="9" spans="1:9" ht="65.25">
      <c r="A9" s="52"/>
      <c r="B9" s="52"/>
      <c r="C9" s="229" t="s">
        <v>2100</v>
      </c>
      <c r="D9" s="230" t="s">
        <v>2460</v>
      </c>
      <c r="E9" s="53"/>
      <c r="F9" s="54" t="s">
        <v>2101</v>
      </c>
      <c r="G9" s="52">
        <f>140*100*4</f>
        <v>56000</v>
      </c>
      <c r="H9" s="53"/>
      <c r="I9" s="40" t="s">
        <v>2431</v>
      </c>
    </row>
    <row r="10" spans="1:9" ht="65.25">
      <c r="A10" s="52"/>
      <c r="B10" s="52"/>
      <c r="C10" s="229" t="s">
        <v>2102</v>
      </c>
      <c r="D10" s="231" t="s">
        <v>2103</v>
      </c>
      <c r="E10" s="53"/>
      <c r="F10" s="54"/>
      <c r="G10" s="52"/>
      <c r="H10" s="53"/>
      <c r="I10" s="40"/>
    </row>
    <row r="11" spans="1:9" ht="43.5">
      <c r="A11" s="52"/>
      <c r="B11" s="52"/>
      <c r="C11" s="229" t="s">
        <v>2104</v>
      </c>
      <c r="D11" s="53"/>
      <c r="E11" s="54"/>
      <c r="F11" s="52"/>
      <c r="G11" s="53"/>
      <c r="H11" s="40"/>
      <c r="I11" s="52"/>
    </row>
    <row r="12" spans="1:9" ht="43.5">
      <c r="A12" s="52"/>
      <c r="B12" s="52"/>
      <c r="C12" s="229" t="s">
        <v>2105</v>
      </c>
      <c r="D12" s="53"/>
      <c r="E12" s="54"/>
      <c r="F12" s="52"/>
      <c r="G12" s="53"/>
      <c r="H12" s="40" t="s">
        <v>2106</v>
      </c>
      <c r="I12" s="52"/>
    </row>
    <row r="13" spans="1:9" ht="65.25">
      <c r="A13" s="52"/>
      <c r="B13" s="52"/>
      <c r="C13" s="229" t="s">
        <v>2107</v>
      </c>
      <c r="D13" s="53"/>
      <c r="E13" s="54"/>
      <c r="F13" s="52"/>
      <c r="G13" s="53"/>
      <c r="H13" s="40"/>
      <c r="I13" s="52"/>
    </row>
    <row r="14" spans="1:9" ht="43.5">
      <c r="A14" s="52"/>
      <c r="B14" s="52"/>
      <c r="C14" s="229" t="s">
        <v>2108</v>
      </c>
      <c r="D14" s="230"/>
      <c r="E14" s="53"/>
      <c r="F14" s="54" t="s">
        <v>2101</v>
      </c>
      <c r="G14" s="52"/>
      <c r="H14" s="53"/>
      <c r="I14" s="40" t="s">
        <v>2109</v>
      </c>
    </row>
    <row r="15" spans="1:9" ht="24">
      <c r="A15" s="52"/>
      <c r="B15" s="52"/>
      <c r="C15" s="229" t="s">
        <v>1674</v>
      </c>
      <c r="D15" s="230"/>
      <c r="E15" s="53"/>
      <c r="F15" s="54"/>
      <c r="G15" s="52"/>
      <c r="H15" s="53"/>
      <c r="I15" s="40"/>
    </row>
    <row r="16" spans="1:9" ht="43.5">
      <c r="A16" s="52"/>
      <c r="B16" s="52"/>
      <c r="C16" s="229" t="s">
        <v>1675</v>
      </c>
      <c r="D16" s="230"/>
      <c r="E16" s="53"/>
      <c r="F16" s="54"/>
      <c r="G16" s="52"/>
      <c r="H16" s="53"/>
      <c r="I16" s="40"/>
    </row>
    <row r="17" spans="1:9" ht="65.25">
      <c r="A17" s="52"/>
      <c r="B17" s="52"/>
      <c r="C17" s="229" t="s">
        <v>1676</v>
      </c>
      <c r="D17" s="230"/>
      <c r="E17" s="53"/>
      <c r="F17" s="54"/>
      <c r="G17" s="52"/>
      <c r="H17" s="53"/>
      <c r="I17" s="40"/>
    </row>
    <row r="18" spans="1:9" ht="65.25">
      <c r="A18" s="52"/>
      <c r="B18" s="52"/>
      <c r="C18" s="229" t="s">
        <v>1677</v>
      </c>
      <c r="D18" s="230"/>
      <c r="E18" s="53"/>
      <c r="F18" s="54"/>
      <c r="G18" s="52"/>
      <c r="H18" s="53"/>
      <c r="I18" s="40"/>
    </row>
    <row r="19" spans="1:9" ht="43.5">
      <c r="A19" s="52"/>
      <c r="B19" s="52"/>
      <c r="C19" s="229" t="s">
        <v>1678</v>
      </c>
      <c r="D19" s="230"/>
      <c r="E19" s="53"/>
      <c r="F19" s="54"/>
      <c r="G19" s="52"/>
      <c r="H19" s="53"/>
      <c r="I19" s="40" t="s">
        <v>2110</v>
      </c>
    </row>
    <row r="20" spans="1:9" ht="65.25">
      <c r="A20" s="52"/>
      <c r="B20" s="52"/>
      <c r="C20" s="229" t="s">
        <v>2111</v>
      </c>
      <c r="D20" s="230" t="s">
        <v>2460</v>
      </c>
      <c r="E20" s="53"/>
      <c r="F20" s="54" t="s">
        <v>2101</v>
      </c>
      <c r="G20" s="52">
        <f>140*2*100</f>
        <v>28000</v>
      </c>
      <c r="H20" s="53"/>
      <c r="I20" s="40"/>
    </row>
    <row r="21" spans="1:9" ht="24">
      <c r="A21" s="52"/>
      <c r="B21" s="52"/>
      <c r="C21" s="232" t="s">
        <v>1679</v>
      </c>
      <c r="D21" s="231" t="s">
        <v>2103</v>
      </c>
      <c r="E21" s="53"/>
      <c r="F21" s="54"/>
      <c r="G21" s="52"/>
      <c r="H21" s="53"/>
      <c r="I21" s="40"/>
    </row>
    <row r="22" spans="1:9" ht="43.5">
      <c r="A22" s="52"/>
      <c r="B22" s="52"/>
      <c r="C22" s="232" t="s">
        <v>1680</v>
      </c>
      <c r="D22" s="230"/>
      <c r="E22" s="53"/>
      <c r="F22" s="54" t="s">
        <v>2112</v>
      </c>
      <c r="G22" s="52"/>
      <c r="H22" s="53"/>
      <c r="I22" s="40" t="s">
        <v>555</v>
      </c>
    </row>
    <row r="23" spans="1:9" ht="43.5">
      <c r="A23" s="55"/>
      <c r="B23" s="55"/>
      <c r="C23" s="233" t="s">
        <v>1681</v>
      </c>
      <c r="D23" s="234"/>
      <c r="E23" s="56"/>
      <c r="F23" s="57" t="s">
        <v>2112</v>
      </c>
      <c r="G23" s="55"/>
      <c r="H23" s="58"/>
      <c r="I23" s="59" t="s">
        <v>555</v>
      </c>
    </row>
    <row r="24" spans="1:10" s="240" customFormat="1" ht="24">
      <c r="A24" s="235">
        <v>2</v>
      </c>
      <c r="B24" s="235">
        <f>รวมประจำ!C6</f>
        <v>130544</v>
      </c>
      <c r="C24" s="236" t="s">
        <v>2113</v>
      </c>
      <c r="D24" s="237"/>
      <c r="E24" s="235"/>
      <c r="F24" s="238"/>
      <c r="G24" s="238"/>
      <c r="H24" s="235"/>
      <c r="I24" s="235"/>
      <c r="J24" s="239"/>
    </row>
    <row r="25" spans="1:10" s="240" customFormat="1" ht="24">
      <c r="A25" s="241"/>
      <c r="B25" s="241"/>
      <c r="C25" s="242" t="s">
        <v>2114</v>
      </c>
      <c r="D25" s="243"/>
      <c r="E25" s="1140" t="s">
        <v>1305</v>
      </c>
      <c r="F25" s="1141"/>
      <c r="G25" s="1141"/>
      <c r="H25" s="1141"/>
      <c r="I25" s="1142"/>
      <c r="J25" s="239"/>
    </row>
    <row r="26" spans="1:10" s="240" customFormat="1" ht="24">
      <c r="A26" s="241"/>
      <c r="B26" s="241"/>
      <c r="C26" s="245" t="s">
        <v>2115</v>
      </c>
      <c r="D26" s="243" t="s">
        <v>2116</v>
      </c>
      <c r="E26" s="241" t="s">
        <v>2117</v>
      </c>
      <c r="F26" s="244" t="s">
        <v>2118</v>
      </c>
      <c r="G26" s="244">
        <v>8400</v>
      </c>
      <c r="H26" s="241"/>
      <c r="I26" s="241" t="s">
        <v>1991</v>
      </c>
      <c r="J26" s="239"/>
    </row>
    <row r="27" spans="1:10" s="240" customFormat="1" ht="24">
      <c r="A27" s="241"/>
      <c r="B27" s="241"/>
      <c r="C27" s="245" t="s">
        <v>2119</v>
      </c>
      <c r="D27" s="243"/>
      <c r="E27" s="241"/>
      <c r="F27" s="244"/>
      <c r="G27" s="244"/>
      <c r="H27" s="241"/>
      <c r="I27" s="241"/>
      <c r="J27" s="239"/>
    </row>
    <row r="28" spans="1:10" s="240" customFormat="1" ht="24">
      <c r="A28" s="241"/>
      <c r="B28" s="241"/>
      <c r="C28" s="245" t="s">
        <v>2120</v>
      </c>
      <c r="D28" s="243">
        <v>160</v>
      </c>
      <c r="E28" s="241" t="s">
        <v>2121</v>
      </c>
      <c r="F28" s="244" t="s">
        <v>2122</v>
      </c>
      <c r="G28" s="244"/>
      <c r="H28" s="241"/>
      <c r="I28" s="241"/>
      <c r="J28" s="239"/>
    </row>
    <row r="29" spans="1:13" s="240" customFormat="1" ht="24">
      <c r="A29" s="246"/>
      <c r="B29" s="246"/>
      <c r="C29" s="241" t="s">
        <v>2123</v>
      </c>
      <c r="D29" s="247">
        <v>20</v>
      </c>
      <c r="E29" s="241" t="s">
        <v>2124</v>
      </c>
      <c r="F29" s="248" t="s">
        <v>2122</v>
      </c>
      <c r="G29" s="249"/>
      <c r="H29" s="250"/>
      <c r="I29" s="241"/>
      <c r="J29" s="251"/>
      <c r="K29" s="239"/>
      <c r="L29" s="239"/>
      <c r="M29" s="239"/>
    </row>
    <row r="30" spans="1:13" s="240" customFormat="1" ht="24">
      <c r="A30" s="246"/>
      <c r="B30" s="246"/>
      <c r="C30" s="241" t="s">
        <v>2125</v>
      </c>
      <c r="D30" s="247" t="s">
        <v>92</v>
      </c>
      <c r="E30" s="241" t="s">
        <v>2126</v>
      </c>
      <c r="F30" s="244" t="s">
        <v>2127</v>
      </c>
      <c r="G30" s="249"/>
      <c r="H30" s="250"/>
      <c r="I30" s="252"/>
      <c r="J30" s="251"/>
      <c r="K30" s="239"/>
      <c r="L30" s="239"/>
      <c r="M30" s="239"/>
    </row>
    <row r="31" spans="1:13" s="240" customFormat="1" ht="48">
      <c r="A31" s="246"/>
      <c r="B31" s="246"/>
      <c r="C31" s="253" t="s">
        <v>2128</v>
      </c>
      <c r="D31" s="254">
        <v>100</v>
      </c>
      <c r="E31" s="241" t="s">
        <v>2129</v>
      </c>
      <c r="F31" s="244" t="s">
        <v>399</v>
      </c>
      <c r="G31" s="255">
        <v>5600</v>
      </c>
      <c r="H31" s="255"/>
      <c r="I31" s="256"/>
      <c r="J31" s="251"/>
      <c r="K31" s="239"/>
      <c r="L31" s="239"/>
      <c r="M31" s="239"/>
    </row>
    <row r="32" spans="1:13" s="240" customFormat="1" ht="24">
      <c r="A32" s="246"/>
      <c r="B32" s="246"/>
      <c r="C32" s="253"/>
      <c r="D32" s="254"/>
      <c r="E32" s="257"/>
      <c r="F32" s="244"/>
      <c r="G32" s="255"/>
      <c r="H32" s="255"/>
      <c r="I32" s="256"/>
      <c r="J32" s="251"/>
      <c r="K32" s="239"/>
      <c r="L32" s="239"/>
      <c r="M32" s="239"/>
    </row>
    <row r="33" ht="24">
      <c r="G33" s="42">
        <f>SUM(G25:G32)</f>
        <v>14000</v>
      </c>
    </row>
  </sheetData>
  <sheetProtection/>
  <mergeCells count="7">
    <mergeCell ref="A1:I1"/>
    <mergeCell ref="A5:D5"/>
    <mergeCell ref="A4:I4"/>
    <mergeCell ref="E25:I25"/>
    <mergeCell ref="C8:I8"/>
    <mergeCell ref="A2:I2"/>
    <mergeCell ref="G6:H6"/>
  </mergeCells>
  <printOptions/>
  <pageMargins left="0.5118110236220472" right="0" top="0.35433070866141736" bottom="0.15748031496062992" header="0.31496062992125984" footer="0.11811023622047245"/>
  <pageSetup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52">
      <selection activeCell="C55" sqref="C55"/>
    </sheetView>
  </sheetViews>
  <sheetFormatPr defaultColWidth="9.00390625" defaultRowHeight="14.25"/>
  <cols>
    <col min="1" max="1" width="5.75390625" style="42" customWidth="1"/>
    <col min="2" max="2" width="7.00390625" style="42" customWidth="1"/>
    <col min="3" max="3" width="36.875" style="42" customWidth="1"/>
    <col min="4" max="4" width="14.875" style="42" customWidth="1"/>
    <col min="5" max="5" width="24.625" style="42" customWidth="1"/>
    <col min="6" max="6" width="9.00390625" style="42" customWidth="1"/>
    <col min="7" max="7" width="9.875" style="42" customWidth="1"/>
    <col min="8" max="16384" width="9.00390625" style="42" customWidth="1"/>
  </cols>
  <sheetData>
    <row r="1" spans="1:9" ht="24">
      <c r="A1" s="1136" t="s">
        <v>750</v>
      </c>
      <c r="B1" s="1136"/>
      <c r="C1" s="1136"/>
      <c r="D1" s="1136"/>
      <c r="E1" s="1136"/>
      <c r="F1" s="1136"/>
      <c r="G1" s="1136"/>
      <c r="H1" s="1136"/>
      <c r="I1" s="1136"/>
    </row>
    <row r="2" spans="1:9" ht="24">
      <c r="A2" s="1136" t="s">
        <v>2239</v>
      </c>
      <c r="B2" s="1136"/>
      <c r="C2" s="1136"/>
      <c r="D2" s="1136"/>
      <c r="E2" s="1136"/>
      <c r="F2" s="1136"/>
      <c r="G2" s="1136"/>
      <c r="H2" s="1136"/>
      <c r="I2" s="1136"/>
    </row>
    <row r="3" spans="1:17" s="46" customFormat="1" ht="24">
      <c r="A3" s="60" t="s">
        <v>2130</v>
      </c>
      <c r="B3" s="61"/>
      <c r="C3" s="60"/>
      <c r="D3" s="60"/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  <c r="P3" s="45"/>
      <c r="Q3" s="44"/>
    </row>
    <row r="4" spans="1:17" s="46" customFormat="1" ht="24">
      <c r="A4" s="60" t="s">
        <v>2131</v>
      </c>
      <c r="B4" s="61"/>
      <c r="C4" s="60"/>
      <c r="D4" s="60"/>
      <c r="E4" s="44"/>
      <c r="F4" s="44"/>
      <c r="G4" s="44"/>
      <c r="H4" s="44"/>
      <c r="I4" s="44"/>
      <c r="J4" s="44"/>
      <c r="K4" s="44"/>
      <c r="L4" s="44"/>
      <c r="M4" s="44"/>
      <c r="N4" s="45"/>
      <c r="O4" s="45"/>
      <c r="P4" s="45"/>
      <c r="Q4" s="44"/>
    </row>
    <row r="5" spans="1:17" s="46" customFormat="1" ht="24">
      <c r="A5" s="1146" t="s">
        <v>347</v>
      </c>
      <c r="B5" s="1146"/>
      <c r="C5" s="1146"/>
      <c r="D5" s="1146"/>
      <c r="E5" s="44"/>
      <c r="F5" s="44"/>
      <c r="G5" s="44"/>
      <c r="H5" s="44"/>
      <c r="I5" s="44"/>
      <c r="J5" s="44"/>
      <c r="K5" s="44"/>
      <c r="L5" s="44"/>
      <c r="M5" s="44"/>
      <c r="N5" s="45"/>
      <c r="O5" s="45"/>
      <c r="P5" s="45"/>
      <c r="Q5" s="44"/>
    </row>
    <row r="6" spans="1:17" s="46" customFormat="1" ht="24">
      <c r="A6" s="1146" t="s">
        <v>348</v>
      </c>
      <c r="B6" s="1146"/>
      <c r="C6" s="1146"/>
      <c r="D6" s="1146"/>
      <c r="E6" s="44"/>
      <c r="F6" s="44"/>
      <c r="G6" s="44"/>
      <c r="H6" s="44"/>
      <c r="I6" s="44"/>
      <c r="J6" s="44"/>
      <c r="K6" s="44"/>
      <c r="L6" s="44"/>
      <c r="M6" s="44"/>
      <c r="N6" s="45"/>
      <c r="O6" s="45"/>
      <c r="P6" s="45"/>
      <c r="Q6" s="44"/>
    </row>
    <row r="7" spans="1:17" s="46" customFormat="1" ht="24">
      <c r="A7" s="1137" t="s">
        <v>2098</v>
      </c>
      <c r="B7" s="1138"/>
      <c r="C7" s="1138"/>
      <c r="D7" s="1138"/>
      <c r="E7" s="44"/>
      <c r="F7" s="44"/>
      <c r="G7" s="44"/>
      <c r="H7" s="44"/>
      <c r="I7" s="44"/>
      <c r="J7" s="44"/>
      <c r="K7" s="44"/>
      <c r="L7" s="44"/>
      <c r="M7" s="44"/>
      <c r="N7" s="45"/>
      <c r="O7" s="45"/>
      <c r="P7" s="45"/>
      <c r="Q7" s="44"/>
    </row>
    <row r="8" spans="1:9" ht="24">
      <c r="A8" s="47" t="s">
        <v>518</v>
      </c>
      <c r="B8" s="47" t="s">
        <v>712</v>
      </c>
      <c r="C8" s="47" t="s">
        <v>713</v>
      </c>
      <c r="D8" s="47" t="s">
        <v>714</v>
      </c>
      <c r="E8" s="47" t="s">
        <v>715</v>
      </c>
      <c r="F8" s="47" t="s">
        <v>716</v>
      </c>
      <c r="G8" s="1144" t="s">
        <v>519</v>
      </c>
      <c r="H8" s="1145"/>
      <c r="I8" s="47" t="s">
        <v>520</v>
      </c>
    </row>
    <row r="9" spans="1:9" ht="24">
      <c r="A9" s="48"/>
      <c r="B9" s="49" t="s">
        <v>717</v>
      </c>
      <c r="C9" s="48"/>
      <c r="D9" s="48"/>
      <c r="E9" s="49" t="s">
        <v>718</v>
      </c>
      <c r="F9" s="49" t="s">
        <v>719</v>
      </c>
      <c r="G9" s="50" t="s">
        <v>521</v>
      </c>
      <c r="H9" s="50" t="s">
        <v>720</v>
      </c>
      <c r="I9" s="48"/>
    </row>
    <row r="10" spans="1:9" ht="24">
      <c r="A10" s="51"/>
      <c r="B10" s="51"/>
      <c r="C10" s="62" t="s">
        <v>349</v>
      </c>
      <c r="D10" s="63"/>
      <c r="E10" s="64"/>
      <c r="F10" s="65"/>
      <c r="G10" s="51"/>
      <c r="H10" s="64"/>
      <c r="I10" s="63"/>
    </row>
    <row r="11" spans="1:9" ht="24">
      <c r="A11" s="52"/>
      <c r="B11" s="52"/>
      <c r="C11" s="66" t="s">
        <v>350</v>
      </c>
      <c r="D11" s="40" t="s">
        <v>351</v>
      </c>
      <c r="E11" s="53" t="s">
        <v>352</v>
      </c>
      <c r="F11" s="54" t="s">
        <v>2101</v>
      </c>
      <c r="G11" s="52"/>
      <c r="H11" s="53"/>
      <c r="I11" s="40" t="s">
        <v>555</v>
      </c>
    </row>
    <row r="12" spans="1:9" ht="24">
      <c r="A12" s="52"/>
      <c r="B12" s="52"/>
      <c r="C12" s="66" t="s">
        <v>353</v>
      </c>
      <c r="D12" s="40" t="s">
        <v>1908</v>
      </c>
      <c r="E12" s="53"/>
      <c r="F12" s="54"/>
      <c r="G12" s="52"/>
      <c r="H12" s="53"/>
      <c r="I12" s="40"/>
    </row>
    <row r="13" spans="1:9" ht="24">
      <c r="A13" s="52"/>
      <c r="B13" s="52"/>
      <c r="C13" s="66" t="s">
        <v>354</v>
      </c>
      <c r="D13" s="40"/>
      <c r="E13" s="53"/>
      <c r="F13" s="54"/>
      <c r="G13" s="52"/>
      <c r="H13" s="53"/>
      <c r="I13" s="40"/>
    </row>
    <row r="14" spans="1:9" ht="24">
      <c r="A14" s="52"/>
      <c r="B14" s="52"/>
      <c r="C14" s="66" t="s">
        <v>355</v>
      </c>
      <c r="D14" s="40"/>
      <c r="E14" s="53"/>
      <c r="F14" s="54"/>
      <c r="G14" s="52"/>
      <c r="H14" s="53"/>
      <c r="I14" s="40" t="s">
        <v>2106</v>
      </c>
    </row>
    <row r="15" spans="1:9" ht="24">
      <c r="A15" s="52"/>
      <c r="B15" s="52"/>
      <c r="C15" s="66" t="s">
        <v>356</v>
      </c>
      <c r="D15" s="40"/>
      <c r="E15" s="53"/>
      <c r="F15" s="54"/>
      <c r="G15" s="52"/>
      <c r="H15" s="53"/>
      <c r="I15" s="40"/>
    </row>
    <row r="16" spans="1:9" ht="24">
      <c r="A16" s="52"/>
      <c r="B16" s="52"/>
      <c r="C16" s="66" t="s">
        <v>357</v>
      </c>
      <c r="D16" s="40" t="s">
        <v>92</v>
      </c>
      <c r="E16" s="53"/>
      <c r="F16" s="54" t="s">
        <v>272</v>
      </c>
      <c r="G16" s="52"/>
      <c r="H16" s="53"/>
      <c r="I16" s="40" t="s">
        <v>2109</v>
      </c>
    </row>
    <row r="17" spans="1:9" ht="24">
      <c r="A17" s="52"/>
      <c r="B17" s="52"/>
      <c r="C17" s="66" t="s">
        <v>358</v>
      </c>
      <c r="D17" s="40" t="s">
        <v>359</v>
      </c>
      <c r="E17" s="53"/>
      <c r="F17" s="54" t="s">
        <v>360</v>
      </c>
      <c r="G17" s="52"/>
      <c r="H17" s="53"/>
      <c r="I17" s="40"/>
    </row>
    <row r="18" spans="1:9" ht="24">
      <c r="A18" s="52"/>
      <c r="B18" s="52"/>
      <c r="C18" s="67" t="s">
        <v>361</v>
      </c>
      <c r="D18" s="40"/>
      <c r="E18" s="53"/>
      <c r="F18" s="54"/>
      <c r="G18" s="52"/>
      <c r="H18" s="53"/>
      <c r="I18" s="40"/>
    </row>
    <row r="19" spans="1:9" ht="24">
      <c r="A19" s="52"/>
      <c r="B19" s="52"/>
      <c r="C19" s="66" t="s">
        <v>362</v>
      </c>
      <c r="D19" s="40"/>
      <c r="E19" s="53"/>
      <c r="F19" s="54"/>
      <c r="G19" s="52"/>
      <c r="H19" s="53"/>
      <c r="I19" s="40"/>
    </row>
    <row r="20" spans="1:9" ht="24">
      <c r="A20" s="52"/>
      <c r="B20" s="52"/>
      <c r="C20" s="68" t="s">
        <v>363</v>
      </c>
      <c r="D20" s="40"/>
      <c r="E20" s="53"/>
      <c r="F20" s="54"/>
      <c r="G20" s="52"/>
      <c r="H20" s="53"/>
      <c r="I20" s="40"/>
    </row>
    <row r="21" spans="1:9" ht="24">
      <c r="A21" s="52"/>
      <c r="B21" s="52"/>
      <c r="C21" s="68" t="s">
        <v>364</v>
      </c>
      <c r="D21" s="40" t="s">
        <v>365</v>
      </c>
      <c r="E21" s="53"/>
      <c r="F21" s="54" t="s">
        <v>366</v>
      </c>
      <c r="G21" s="52"/>
      <c r="H21" s="53"/>
      <c r="I21" s="40" t="s">
        <v>2110</v>
      </c>
    </row>
    <row r="22" spans="1:9" ht="24">
      <c r="A22" s="52"/>
      <c r="B22" s="52"/>
      <c r="C22" s="66" t="s">
        <v>367</v>
      </c>
      <c r="D22" s="40"/>
      <c r="E22" s="53"/>
      <c r="F22" s="54"/>
      <c r="G22" s="52"/>
      <c r="H22" s="53"/>
      <c r="I22" s="40"/>
    </row>
    <row r="23" spans="1:9" ht="24">
      <c r="A23" s="52"/>
      <c r="B23" s="52"/>
      <c r="C23" s="66" t="s">
        <v>368</v>
      </c>
      <c r="D23" s="40"/>
      <c r="E23" s="53"/>
      <c r="F23" s="54"/>
      <c r="G23" s="52"/>
      <c r="H23" s="53"/>
      <c r="I23" s="40"/>
    </row>
    <row r="24" spans="1:9" ht="24">
      <c r="A24" s="52"/>
      <c r="B24" s="52"/>
      <c r="C24" s="66" t="s">
        <v>369</v>
      </c>
      <c r="D24" s="40" t="s">
        <v>370</v>
      </c>
      <c r="E24" s="53"/>
      <c r="F24" s="54" t="s">
        <v>2112</v>
      </c>
      <c r="G24" s="52"/>
      <c r="H24" s="53"/>
      <c r="I24" s="40" t="s">
        <v>555</v>
      </c>
    </row>
    <row r="25" spans="1:9" ht="24">
      <c r="A25" s="52"/>
      <c r="B25" s="52"/>
      <c r="C25" s="66" t="s">
        <v>371</v>
      </c>
      <c r="D25" s="40" t="s">
        <v>1853</v>
      </c>
      <c r="E25" s="53"/>
      <c r="F25" s="54" t="s">
        <v>2112</v>
      </c>
      <c r="G25" s="52"/>
      <c r="H25" s="69"/>
      <c r="I25" s="40" t="s">
        <v>555</v>
      </c>
    </row>
    <row r="26" spans="1:9" ht="24">
      <c r="A26" s="52"/>
      <c r="B26" s="52"/>
      <c r="C26" s="66" t="s">
        <v>372</v>
      </c>
      <c r="D26" s="40"/>
      <c r="E26" s="53"/>
      <c r="F26" s="54"/>
      <c r="G26" s="52"/>
      <c r="H26" s="53"/>
      <c r="I26" s="40"/>
    </row>
    <row r="27" spans="1:9" ht="24">
      <c r="A27" s="52"/>
      <c r="B27" s="52"/>
      <c r="C27" s="66" t="s">
        <v>373</v>
      </c>
      <c r="D27" s="40"/>
      <c r="E27" s="53"/>
      <c r="F27" s="54" t="s">
        <v>374</v>
      </c>
      <c r="G27" s="52"/>
      <c r="H27" s="53"/>
      <c r="I27" s="40" t="s">
        <v>555</v>
      </c>
    </row>
    <row r="28" spans="1:9" ht="24">
      <c r="A28" s="52"/>
      <c r="B28" s="52"/>
      <c r="C28" s="68" t="s">
        <v>375</v>
      </c>
      <c r="D28" s="40"/>
      <c r="E28" s="52"/>
      <c r="F28" s="54" t="s">
        <v>374</v>
      </c>
      <c r="G28" s="52"/>
      <c r="H28" s="52"/>
      <c r="I28" s="40" t="s">
        <v>555</v>
      </c>
    </row>
    <row r="29" spans="1:9" ht="24">
      <c r="A29" s="52"/>
      <c r="B29" s="52"/>
      <c r="C29" s="66" t="s">
        <v>313</v>
      </c>
      <c r="D29" s="40"/>
      <c r="E29" s="52"/>
      <c r="F29" s="54"/>
      <c r="G29" s="52"/>
      <c r="H29" s="52"/>
      <c r="I29" s="40"/>
    </row>
    <row r="30" spans="1:9" ht="24">
      <c r="A30" s="52"/>
      <c r="B30" s="52"/>
      <c r="C30" s="66" t="s">
        <v>314</v>
      </c>
      <c r="D30" s="54" t="s">
        <v>1853</v>
      </c>
      <c r="E30" s="52"/>
      <c r="F30" s="54" t="s">
        <v>2112</v>
      </c>
      <c r="G30" s="52"/>
      <c r="H30" s="52"/>
      <c r="I30" s="40" t="s">
        <v>555</v>
      </c>
    </row>
    <row r="31" spans="1:9" ht="24">
      <c r="A31" s="52"/>
      <c r="B31" s="52"/>
      <c r="C31" s="68" t="s">
        <v>315</v>
      </c>
      <c r="D31" s="54" t="s">
        <v>1853</v>
      </c>
      <c r="E31" s="52"/>
      <c r="F31" s="54" t="s">
        <v>2112</v>
      </c>
      <c r="G31" s="52"/>
      <c r="H31" s="52"/>
      <c r="I31" s="40" t="s">
        <v>555</v>
      </c>
    </row>
    <row r="32" spans="1:9" ht="24">
      <c r="A32" s="52"/>
      <c r="B32" s="52"/>
      <c r="C32" s="66" t="s">
        <v>316</v>
      </c>
      <c r="D32" s="40"/>
      <c r="E32" s="52"/>
      <c r="F32" s="54" t="s">
        <v>2112</v>
      </c>
      <c r="G32" s="52"/>
      <c r="H32" s="52"/>
      <c r="I32" s="40"/>
    </row>
    <row r="33" spans="1:9" ht="24">
      <c r="A33" s="52"/>
      <c r="B33" s="52"/>
      <c r="C33" s="66" t="s">
        <v>317</v>
      </c>
      <c r="D33" s="40"/>
      <c r="E33" s="52"/>
      <c r="F33" s="54" t="s">
        <v>2112</v>
      </c>
      <c r="G33" s="52"/>
      <c r="H33" s="52"/>
      <c r="I33" s="40" t="s">
        <v>555</v>
      </c>
    </row>
    <row r="34" spans="1:9" ht="24">
      <c r="A34" s="52"/>
      <c r="B34" s="52"/>
      <c r="C34" s="67" t="s">
        <v>318</v>
      </c>
      <c r="D34" s="40"/>
      <c r="E34" s="52"/>
      <c r="F34" s="54"/>
      <c r="G34" s="52"/>
      <c r="H34" s="52"/>
      <c r="I34" s="40"/>
    </row>
    <row r="35" spans="1:9" ht="24">
      <c r="A35" s="52"/>
      <c r="B35" s="52"/>
      <c r="C35" s="67" t="s">
        <v>319</v>
      </c>
      <c r="D35" s="40"/>
      <c r="E35" s="52"/>
      <c r="F35" s="54"/>
      <c r="G35" s="52"/>
      <c r="H35" s="52"/>
      <c r="I35" s="40"/>
    </row>
    <row r="36" spans="1:9" ht="24">
      <c r="A36" s="52"/>
      <c r="B36" s="52"/>
      <c r="C36" s="66" t="s">
        <v>320</v>
      </c>
      <c r="D36" s="40" t="s">
        <v>1853</v>
      </c>
      <c r="E36" s="52"/>
      <c r="F36" s="54" t="s">
        <v>2112</v>
      </c>
      <c r="G36" s="52"/>
      <c r="H36" s="52"/>
      <c r="I36" s="40" t="s">
        <v>321</v>
      </c>
    </row>
    <row r="37" spans="1:9" ht="24">
      <c r="A37" s="52"/>
      <c r="B37" s="52"/>
      <c r="C37" s="66" t="s">
        <v>322</v>
      </c>
      <c r="D37" s="40" t="s">
        <v>1853</v>
      </c>
      <c r="E37" s="52"/>
      <c r="F37" s="54" t="s">
        <v>2112</v>
      </c>
      <c r="G37" s="52"/>
      <c r="H37" s="52"/>
      <c r="I37" s="40" t="s">
        <v>321</v>
      </c>
    </row>
    <row r="38" spans="1:9" ht="24">
      <c r="A38" s="52"/>
      <c r="B38" s="52"/>
      <c r="C38" s="67" t="s">
        <v>323</v>
      </c>
      <c r="D38" s="40"/>
      <c r="E38" s="52"/>
      <c r="F38" s="54"/>
      <c r="G38" s="52"/>
      <c r="H38" s="52"/>
      <c r="I38" s="40"/>
    </row>
    <row r="39" spans="1:9" ht="24">
      <c r="A39" s="52"/>
      <c r="B39" s="52"/>
      <c r="C39" s="67" t="s">
        <v>324</v>
      </c>
      <c r="D39" s="40"/>
      <c r="E39" s="52"/>
      <c r="F39" s="54"/>
      <c r="G39" s="52"/>
      <c r="H39" s="52"/>
      <c r="I39" s="40"/>
    </row>
    <row r="40" spans="1:9" ht="24">
      <c r="A40" s="52"/>
      <c r="B40" s="52"/>
      <c r="C40" s="66" t="s">
        <v>325</v>
      </c>
      <c r="D40" s="40" t="s">
        <v>1908</v>
      </c>
      <c r="E40" s="52"/>
      <c r="F40" s="54" t="s">
        <v>326</v>
      </c>
      <c r="G40" s="52"/>
      <c r="H40" s="52"/>
      <c r="I40" s="40" t="s">
        <v>327</v>
      </c>
    </row>
    <row r="41" spans="1:9" ht="24">
      <c r="A41" s="52"/>
      <c r="B41" s="52"/>
      <c r="C41" s="66" t="s">
        <v>328</v>
      </c>
      <c r="D41" s="40"/>
      <c r="E41" s="52"/>
      <c r="F41" s="54"/>
      <c r="G41" s="52"/>
      <c r="H41" s="52"/>
      <c r="I41" s="40" t="s">
        <v>327</v>
      </c>
    </row>
    <row r="42" spans="1:9" ht="24">
      <c r="A42" s="52"/>
      <c r="B42" s="52"/>
      <c r="C42" s="66" t="s">
        <v>329</v>
      </c>
      <c r="D42" s="40"/>
      <c r="E42" s="52"/>
      <c r="F42" s="54"/>
      <c r="G42" s="52"/>
      <c r="H42" s="52"/>
      <c r="I42" s="40" t="s">
        <v>327</v>
      </c>
    </row>
    <row r="43" spans="1:9" ht="24">
      <c r="A43" s="52"/>
      <c r="B43" s="52"/>
      <c r="C43" s="66" t="s">
        <v>330</v>
      </c>
      <c r="D43" s="40"/>
      <c r="E43" s="52"/>
      <c r="F43" s="54"/>
      <c r="G43" s="52"/>
      <c r="H43" s="52"/>
      <c r="I43" s="40"/>
    </row>
    <row r="44" spans="1:9" ht="24">
      <c r="A44" s="52">
        <v>1</v>
      </c>
      <c r="B44" s="52">
        <f>รวมประจำ!C7</f>
        <v>130545</v>
      </c>
      <c r="C44" s="67" t="s">
        <v>331</v>
      </c>
      <c r="D44" s="40"/>
      <c r="E44" s="52"/>
      <c r="F44" s="54"/>
      <c r="G44" s="52"/>
      <c r="H44" s="52"/>
      <c r="I44" s="40"/>
    </row>
    <row r="45" spans="1:9" ht="24">
      <c r="A45" s="52"/>
      <c r="B45" s="52"/>
      <c r="C45" s="67" t="s">
        <v>2009</v>
      </c>
      <c r="D45" s="40"/>
      <c r="E45" s="52"/>
      <c r="F45" s="54"/>
      <c r="G45" s="52"/>
      <c r="H45" s="52"/>
      <c r="I45" s="40"/>
    </row>
    <row r="46" spans="1:9" ht="24">
      <c r="A46" s="52"/>
      <c r="B46" s="52"/>
      <c r="C46" s="67" t="s">
        <v>332</v>
      </c>
      <c r="D46" s="40"/>
      <c r="E46" s="52"/>
      <c r="F46" s="54"/>
      <c r="G46" s="52"/>
      <c r="H46" s="52"/>
      <c r="I46" s="40"/>
    </row>
    <row r="47" spans="1:9" ht="24">
      <c r="A47" s="52"/>
      <c r="B47" s="52"/>
      <c r="C47" s="66" t="s">
        <v>333</v>
      </c>
      <c r="D47" s="70" t="s">
        <v>334</v>
      </c>
      <c r="E47" s="52"/>
      <c r="F47" s="54"/>
      <c r="G47" s="52">
        <v>168000</v>
      </c>
      <c r="H47" s="52" t="s">
        <v>2252</v>
      </c>
      <c r="I47" s="40" t="s">
        <v>555</v>
      </c>
    </row>
    <row r="48" spans="1:9" ht="24">
      <c r="A48" s="52"/>
      <c r="B48" s="52"/>
      <c r="C48" s="66" t="s">
        <v>335</v>
      </c>
      <c r="D48" s="70" t="s">
        <v>336</v>
      </c>
      <c r="E48" s="52"/>
      <c r="F48" s="54"/>
      <c r="G48" s="52">
        <v>25000</v>
      </c>
      <c r="H48" s="52" t="s">
        <v>2252</v>
      </c>
      <c r="I48" s="40" t="s">
        <v>555</v>
      </c>
    </row>
    <row r="49" spans="1:9" ht="24">
      <c r="A49" s="52"/>
      <c r="B49" s="52"/>
      <c r="C49" s="66" t="s">
        <v>337</v>
      </c>
      <c r="D49" s="70" t="s">
        <v>338</v>
      </c>
      <c r="E49" s="52"/>
      <c r="F49" s="54"/>
      <c r="G49" s="52">
        <v>21500</v>
      </c>
      <c r="H49" s="52" t="s">
        <v>2252</v>
      </c>
      <c r="I49" s="40" t="s">
        <v>555</v>
      </c>
    </row>
    <row r="50" spans="1:9" ht="24">
      <c r="A50" s="52"/>
      <c r="B50" s="52"/>
      <c r="C50" s="66" t="s">
        <v>339</v>
      </c>
      <c r="D50" s="70" t="s">
        <v>338</v>
      </c>
      <c r="E50" s="52"/>
      <c r="F50" s="54"/>
      <c r="G50" s="52">
        <v>2600</v>
      </c>
      <c r="H50" s="52" t="s">
        <v>2252</v>
      </c>
      <c r="I50" s="40" t="s">
        <v>555</v>
      </c>
    </row>
    <row r="51" spans="1:9" ht="24">
      <c r="A51" s="52"/>
      <c r="B51" s="52"/>
      <c r="C51" s="66" t="s">
        <v>340</v>
      </c>
      <c r="D51" s="70" t="s">
        <v>341</v>
      </c>
      <c r="E51" s="52"/>
      <c r="F51" s="54"/>
      <c r="G51" s="52">
        <v>15600</v>
      </c>
      <c r="H51" s="52" t="s">
        <v>2252</v>
      </c>
      <c r="I51" s="40" t="s">
        <v>555</v>
      </c>
    </row>
    <row r="52" spans="1:9" ht="24">
      <c r="A52" s="52"/>
      <c r="B52" s="52"/>
      <c r="C52" s="66" t="s">
        <v>1719</v>
      </c>
      <c r="D52" s="70" t="s">
        <v>338</v>
      </c>
      <c r="E52" s="52"/>
      <c r="F52" s="54"/>
      <c r="G52" s="52">
        <v>9000</v>
      </c>
      <c r="H52" s="52" t="s">
        <v>2252</v>
      </c>
      <c r="I52" s="40" t="s">
        <v>555</v>
      </c>
    </row>
    <row r="53" spans="1:9" ht="24">
      <c r="A53" s="52"/>
      <c r="B53" s="52"/>
      <c r="C53" s="66" t="s">
        <v>342</v>
      </c>
      <c r="D53" s="40" t="s">
        <v>1853</v>
      </c>
      <c r="E53" s="52"/>
      <c r="F53" s="54" t="s">
        <v>2112</v>
      </c>
      <c r="G53" s="52"/>
      <c r="H53" s="52"/>
      <c r="I53" s="40" t="s">
        <v>555</v>
      </c>
    </row>
    <row r="54" spans="1:9" ht="24">
      <c r="A54" s="52"/>
      <c r="B54" s="52"/>
      <c r="C54" s="66" t="s">
        <v>343</v>
      </c>
      <c r="D54" s="40"/>
      <c r="E54" s="52"/>
      <c r="F54" s="54"/>
      <c r="G54" s="52"/>
      <c r="H54" s="52"/>
      <c r="I54" s="40"/>
    </row>
    <row r="55" spans="1:9" ht="24">
      <c r="A55" s="52"/>
      <c r="B55" s="52"/>
      <c r="C55" s="66" t="s">
        <v>344</v>
      </c>
      <c r="D55" s="40"/>
      <c r="E55" s="52"/>
      <c r="F55" s="54"/>
      <c r="G55" s="52"/>
      <c r="H55" s="52"/>
      <c r="I55" s="40"/>
    </row>
    <row r="56" spans="1:9" ht="24">
      <c r="A56" s="52"/>
      <c r="B56" s="52"/>
      <c r="C56" s="66" t="s">
        <v>345</v>
      </c>
      <c r="D56" s="40" t="s">
        <v>1853</v>
      </c>
      <c r="E56" s="52"/>
      <c r="F56" s="54"/>
      <c r="G56" s="52"/>
      <c r="H56" s="52"/>
      <c r="I56" s="40"/>
    </row>
    <row r="57" spans="1:9" ht="24">
      <c r="A57" s="52"/>
      <c r="B57" s="52"/>
      <c r="C57" s="66" t="s">
        <v>346</v>
      </c>
      <c r="D57" s="40"/>
      <c r="E57" s="52"/>
      <c r="F57" s="54" t="s">
        <v>2112</v>
      </c>
      <c r="G57" s="52"/>
      <c r="H57" s="52"/>
      <c r="I57" s="40" t="s">
        <v>555</v>
      </c>
    </row>
    <row r="58" spans="1:9" ht="24">
      <c r="A58" s="52"/>
      <c r="B58" s="52"/>
      <c r="C58" s="66" t="s">
        <v>1553</v>
      </c>
      <c r="D58" s="40"/>
      <c r="E58" s="52"/>
      <c r="F58" s="54"/>
      <c r="G58" s="52"/>
      <c r="H58" s="52"/>
      <c r="I58" s="40"/>
    </row>
    <row r="59" spans="1:9" ht="24">
      <c r="A59" s="52"/>
      <c r="B59" s="52"/>
      <c r="C59" s="66" t="s">
        <v>1554</v>
      </c>
      <c r="D59" s="40"/>
      <c r="E59" s="52"/>
      <c r="F59" s="54"/>
      <c r="G59" s="52"/>
      <c r="H59" s="52"/>
      <c r="I59" s="40"/>
    </row>
    <row r="60" spans="1:9" ht="24">
      <c r="A60" s="52"/>
      <c r="B60" s="52"/>
      <c r="C60" s="66" t="s">
        <v>1555</v>
      </c>
      <c r="D60" s="40" t="s">
        <v>1853</v>
      </c>
      <c r="E60" s="52"/>
      <c r="F60" s="54" t="s">
        <v>2112</v>
      </c>
      <c r="G60" s="52"/>
      <c r="H60" s="52"/>
      <c r="I60" s="40" t="s">
        <v>555</v>
      </c>
    </row>
    <row r="61" spans="1:9" ht="24">
      <c r="A61" s="52"/>
      <c r="B61" s="52"/>
      <c r="C61" s="66" t="s">
        <v>1556</v>
      </c>
      <c r="D61" s="40" t="s">
        <v>1853</v>
      </c>
      <c r="E61" s="52"/>
      <c r="F61" s="54" t="s">
        <v>2112</v>
      </c>
      <c r="G61" s="52"/>
      <c r="H61" s="52"/>
      <c r="I61" s="40" t="s">
        <v>321</v>
      </c>
    </row>
    <row r="62" spans="1:9" ht="24">
      <c r="A62" s="52"/>
      <c r="B62" s="52"/>
      <c r="C62" s="66" t="s">
        <v>1557</v>
      </c>
      <c r="D62" s="40" t="s">
        <v>1853</v>
      </c>
      <c r="E62" s="52"/>
      <c r="F62" s="54" t="s">
        <v>2112</v>
      </c>
      <c r="G62" s="52"/>
      <c r="H62" s="52"/>
      <c r="I62" s="40" t="s">
        <v>321</v>
      </c>
    </row>
    <row r="63" spans="1:9" ht="24">
      <c r="A63" s="52"/>
      <c r="B63" s="52"/>
      <c r="C63" s="66" t="s">
        <v>1558</v>
      </c>
      <c r="D63" s="40"/>
      <c r="E63" s="52"/>
      <c r="F63" s="54"/>
      <c r="G63" s="52"/>
      <c r="H63" s="52"/>
      <c r="I63" s="40"/>
    </row>
    <row r="64" spans="1:9" ht="24">
      <c r="A64" s="52"/>
      <c r="B64" s="52"/>
      <c r="C64" s="66" t="s">
        <v>1559</v>
      </c>
      <c r="D64" s="40"/>
      <c r="E64" s="52"/>
      <c r="F64" s="54"/>
      <c r="G64" s="52"/>
      <c r="H64" s="52"/>
      <c r="I64" s="40"/>
    </row>
    <row r="65" spans="1:9" ht="24">
      <c r="A65" s="52"/>
      <c r="B65" s="52"/>
      <c r="C65" s="66" t="s">
        <v>1560</v>
      </c>
      <c r="D65" s="40"/>
      <c r="E65" s="52"/>
      <c r="F65" s="54"/>
      <c r="G65" s="52"/>
      <c r="H65" s="52"/>
      <c r="I65" s="40"/>
    </row>
    <row r="66" spans="1:9" ht="24">
      <c r="A66" s="52"/>
      <c r="B66" s="52"/>
      <c r="C66" s="66" t="s">
        <v>1561</v>
      </c>
      <c r="D66" s="40" t="s">
        <v>1853</v>
      </c>
      <c r="E66" s="52"/>
      <c r="F66" s="54" t="s">
        <v>2112</v>
      </c>
      <c r="G66" s="52"/>
      <c r="H66" s="52"/>
      <c r="I66" s="40" t="s">
        <v>560</v>
      </c>
    </row>
    <row r="67" spans="1:9" ht="24">
      <c r="A67" s="52"/>
      <c r="B67" s="52"/>
      <c r="C67" s="66" t="s">
        <v>1562</v>
      </c>
      <c r="D67" s="40"/>
      <c r="E67" s="52"/>
      <c r="F67" s="54"/>
      <c r="G67" s="52"/>
      <c r="H67" s="52"/>
      <c r="I67" s="40"/>
    </row>
    <row r="68" spans="1:9" ht="24">
      <c r="A68" s="52"/>
      <c r="B68" s="52"/>
      <c r="C68" s="66" t="s">
        <v>1563</v>
      </c>
      <c r="D68" s="40" t="s">
        <v>1853</v>
      </c>
      <c r="E68" s="52"/>
      <c r="F68" s="54" t="s">
        <v>2112</v>
      </c>
      <c r="G68" s="52"/>
      <c r="H68" s="52"/>
      <c r="I68" s="40" t="s">
        <v>560</v>
      </c>
    </row>
    <row r="69" spans="1:9" ht="24">
      <c r="A69" s="52"/>
      <c r="B69" s="52"/>
      <c r="C69" s="66" t="s">
        <v>1564</v>
      </c>
      <c r="D69" s="40"/>
      <c r="E69" s="52"/>
      <c r="F69" s="54"/>
      <c r="G69" s="52"/>
      <c r="H69" s="52"/>
      <c r="I69" s="40"/>
    </row>
    <row r="70" spans="1:9" ht="24">
      <c r="A70" s="52"/>
      <c r="B70" s="52"/>
      <c r="C70" s="66" t="s">
        <v>1565</v>
      </c>
      <c r="D70" s="40"/>
      <c r="E70" s="52"/>
      <c r="F70" s="54" t="s">
        <v>2112</v>
      </c>
      <c r="G70" s="52"/>
      <c r="H70" s="52"/>
      <c r="I70" s="40" t="s">
        <v>560</v>
      </c>
    </row>
    <row r="71" spans="1:9" ht="24">
      <c r="A71" s="52"/>
      <c r="B71" s="52"/>
      <c r="C71" s="66" t="s">
        <v>1566</v>
      </c>
      <c r="D71" s="40"/>
      <c r="E71" s="52"/>
      <c r="F71" s="54" t="s">
        <v>2112</v>
      </c>
      <c r="G71" s="52"/>
      <c r="H71" s="52"/>
      <c r="I71" s="40" t="s">
        <v>560</v>
      </c>
    </row>
    <row r="72" spans="1:9" ht="24">
      <c r="A72" s="52"/>
      <c r="B72" s="52"/>
      <c r="C72" s="66" t="s">
        <v>1567</v>
      </c>
      <c r="D72" s="40"/>
      <c r="E72" s="52"/>
      <c r="F72" s="54"/>
      <c r="G72" s="52"/>
      <c r="H72" s="52"/>
      <c r="I72" s="40"/>
    </row>
    <row r="73" spans="1:9" ht="24">
      <c r="A73" s="52"/>
      <c r="B73" s="52"/>
      <c r="C73" s="66" t="s">
        <v>1568</v>
      </c>
      <c r="D73" s="40"/>
      <c r="E73" s="52"/>
      <c r="F73" s="54"/>
      <c r="G73" s="52"/>
      <c r="H73" s="52"/>
      <c r="I73" s="40"/>
    </row>
    <row r="74" spans="1:9" ht="24">
      <c r="A74" s="52"/>
      <c r="B74" s="52"/>
      <c r="C74" s="66" t="s">
        <v>2392</v>
      </c>
      <c r="D74" s="40"/>
      <c r="E74" s="52"/>
      <c r="F74" s="54"/>
      <c r="G74" s="52"/>
      <c r="H74" s="52"/>
      <c r="I74" s="40"/>
    </row>
    <row r="75" spans="1:9" ht="24">
      <c r="A75" s="52"/>
      <c r="B75" s="52"/>
      <c r="C75" s="66" t="s">
        <v>1569</v>
      </c>
      <c r="D75" s="40"/>
      <c r="E75" s="52"/>
      <c r="F75" s="54"/>
      <c r="G75" s="52"/>
      <c r="H75" s="52"/>
      <c r="I75" s="40"/>
    </row>
    <row r="76" spans="1:9" ht="24">
      <c r="A76" s="52"/>
      <c r="B76" s="52"/>
      <c r="C76" s="66" t="s">
        <v>1570</v>
      </c>
      <c r="D76" s="40"/>
      <c r="E76" s="52"/>
      <c r="F76" s="54"/>
      <c r="G76" s="52"/>
      <c r="H76" s="52"/>
      <c r="I76" s="40"/>
    </row>
    <row r="77" spans="1:9" ht="24">
      <c r="A77" s="52"/>
      <c r="B77" s="52"/>
      <c r="C77" s="66" t="s">
        <v>1571</v>
      </c>
      <c r="D77" s="40" t="s">
        <v>1572</v>
      </c>
      <c r="E77" s="52"/>
      <c r="F77" s="54" t="s">
        <v>2112</v>
      </c>
      <c r="G77" s="52"/>
      <c r="H77" s="52"/>
      <c r="I77" s="40" t="s">
        <v>555</v>
      </c>
    </row>
    <row r="78" spans="1:9" ht="24">
      <c r="A78" s="52"/>
      <c r="B78" s="52"/>
      <c r="C78" s="66" t="s">
        <v>1573</v>
      </c>
      <c r="D78" s="40" t="s">
        <v>1572</v>
      </c>
      <c r="E78" s="52"/>
      <c r="F78" s="54" t="s">
        <v>2112</v>
      </c>
      <c r="G78" s="52"/>
      <c r="H78" s="52"/>
      <c r="I78" s="40" t="s">
        <v>555</v>
      </c>
    </row>
    <row r="79" spans="1:9" ht="24">
      <c r="A79" s="52"/>
      <c r="B79" s="52"/>
      <c r="C79" s="66" t="s">
        <v>1574</v>
      </c>
      <c r="D79" s="40" t="s">
        <v>1572</v>
      </c>
      <c r="E79" s="52"/>
      <c r="F79" s="54" t="s">
        <v>2112</v>
      </c>
      <c r="G79" s="52"/>
      <c r="H79" s="52"/>
      <c r="I79" s="40" t="s">
        <v>555</v>
      </c>
    </row>
    <row r="80" spans="1:9" ht="24">
      <c r="A80" s="55"/>
      <c r="B80" s="55"/>
      <c r="C80" s="71" t="s">
        <v>1575</v>
      </c>
      <c r="D80" s="59" t="s">
        <v>1572</v>
      </c>
      <c r="E80" s="55"/>
      <c r="F80" s="57"/>
      <c r="G80" s="55"/>
      <c r="H80" s="55"/>
      <c r="I80" s="59"/>
    </row>
    <row r="82" ht="24">
      <c r="G82" s="42">
        <f>SUM(G10:G80)</f>
        <v>241700</v>
      </c>
    </row>
  </sheetData>
  <sheetProtection/>
  <mergeCells count="6">
    <mergeCell ref="A2:I2"/>
    <mergeCell ref="G8:H8"/>
    <mergeCell ref="A1:I1"/>
    <mergeCell ref="A5:D5"/>
    <mergeCell ref="A6:D6"/>
    <mergeCell ref="A7:D7"/>
  </mergeCells>
  <printOptions/>
  <pageMargins left="0.5118110236220472" right="0" top="0.35433070866141736" bottom="0.15748031496062992" header="0.31496062992125984" footer="0.118110236220472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7">
      <selection activeCell="B27" sqref="B27"/>
    </sheetView>
  </sheetViews>
  <sheetFormatPr defaultColWidth="9.00390625" defaultRowHeight="14.25"/>
  <cols>
    <col min="1" max="1" width="5.75390625" style="31" customWidth="1"/>
    <col min="2" max="2" width="7.00390625" style="31" customWidth="1"/>
    <col min="3" max="3" width="36.875" style="31" customWidth="1"/>
    <col min="4" max="4" width="14.875" style="31" customWidth="1"/>
    <col min="5" max="5" width="24.625" style="31" customWidth="1"/>
    <col min="6" max="6" width="9.00390625" style="31" customWidth="1"/>
    <col min="7" max="7" width="9.875" style="31" customWidth="1"/>
    <col min="8" max="16384" width="9.00390625" style="31" customWidth="1"/>
  </cols>
  <sheetData>
    <row r="1" spans="1:9" ht="21.75">
      <c r="A1" s="1131" t="s">
        <v>750</v>
      </c>
      <c r="B1" s="1131"/>
      <c r="C1" s="1131"/>
      <c r="D1" s="1131"/>
      <c r="E1" s="1131"/>
      <c r="F1" s="1131"/>
      <c r="G1" s="1131"/>
      <c r="H1" s="1131"/>
      <c r="I1" s="1131"/>
    </row>
    <row r="2" spans="1:9" ht="21.75">
      <c r="A2" s="1131" t="s">
        <v>2239</v>
      </c>
      <c r="B2" s="1131"/>
      <c r="C2" s="1131"/>
      <c r="D2" s="1131"/>
      <c r="E2" s="1131"/>
      <c r="F2" s="1131"/>
      <c r="G2" s="1131"/>
      <c r="H2" s="1131"/>
      <c r="I2" s="1131"/>
    </row>
    <row r="3" ht="21.75">
      <c r="A3" s="31" t="s">
        <v>1915</v>
      </c>
    </row>
    <row r="5" spans="1:9" ht="21.75">
      <c r="A5" s="32" t="s">
        <v>518</v>
      </c>
      <c r="B5" s="32" t="s">
        <v>712</v>
      </c>
      <c r="C5" s="32" t="s">
        <v>713</v>
      </c>
      <c r="D5" s="32" t="s">
        <v>714</v>
      </c>
      <c r="E5" s="32" t="s">
        <v>715</v>
      </c>
      <c r="F5" s="32" t="s">
        <v>716</v>
      </c>
      <c r="G5" s="1132" t="s">
        <v>519</v>
      </c>
      <c r="H5" s="1133"/>
      <c r="I5" s="32" t="s">
        <v>520</v>
      </c>
    </row>
    <row r="6" spans="1:9" ht="21.75">
      <c r="A6" s="33"/>
      <c r="B6" s="34" t="s">
        <v>717</v>
      </c>
      <c r="C6" s="33"/>
      <c r="D6" s="33"/>
      <c r="E6" s="34" t="s">
        <v>718</v>
      </c>
      <c r="F6" s="34" t="s">
        <v>719</v>
      </c>
      <c r="G6" s="35" t="s">
        <v>521</v>
      </c>
      <c r="H6" s="35" t="s">
        <v>720</v>
      </c>
      <c r="I6" s="33"/>
    </row>
    <row r="7" spans="1:9" ht="24">
      <c r="A7" s="72"/>
      <c r="B7" s="72"/>
      <c r="C7" s="53" t="s">
        <v>1576</v>
      </c>
      <c r="D7" s="73"/>
      <c r="E7" s="73"/>
      <c r="F7" s="73" t="s">
        <v>2112</v>
      </c>
      <c r="G7" s="73"/>
      <c r="H7" s="73"/>
      <c r="I7" s="73" t="s">
        <v>1550</v>
      </c>
    </row>
    <row r="8" spans="1:9" ht="24">
      <c r="A8" s="74">
        <v>1</v>
      </c>
      <c r="B8" s="74">
        <f>รวมประจำ!C8</f>
        <v>130546</v>
      </c>
      <c r="C8" s="53" t="s">
        <v>1577</v>
      </c>
      <c r="D8" s="73"/>
      <c r="E8" s="73"/>
      <c r="F8" s="73"/>
      <c r="G8" s="75"/>
      <c r="H8" s="73"/>
      <c r="I8" s="73"/>
    </row>
    <row r="9" spans="1:9" ht="24">
      <c r="A9" s="74"/>
      <c r="B9" s="74"/>
      <c r="C9" s="53" t="s">
        <v>1578</v>
      </c>
      <c r="D9" s="73"/>
      <c r="E9" s="73"/>
      <c r="F9" s="73"/>
      <c r="G9" s="73"/>
      <c r="H9" s="73"/>
      <c r="I9" s="73"/>
    </row>
    <row r="10" spans="1:9" ht="24">
      <c r="A10" s="74"/>
      <c r="B10" s="74"/>
      <c r="C10" s="53" t="s">
        <v>1579</v>
      </c>
      <c r="D10" s="73"/>
      <c r="E10" s="73" t="s">
        <v>1580</v>
      </c>
      <c r="F10" s="73"/>
      <c r="G10" s="73"/>
      <c r="H10" s="73"/>
      <c r="I10" s="73"/>
    </row>
    <row r="11" spans="1:9" ht="24">
      <c r="A11" s="74"/>
      <c r="B11" s="74"/>
      <c r="C11" s="53"/>
      <c r="D11" s="73"/>
      <c r="E11" s="73" t="s">
        <v>1581</v>
      </c>
      <c r="F11" s="73" t="s">
        <v>2112</v>
      </c>
      <c r="G11" s="75">
        <v>64000</v>
      </c>
      <c r="H11" s="73" t="s">
        <v>1899</v>
      </c>
      <c r="I11" s="73" t="s">
        <v>2150</v>
      </c>
    </row>
    <row r="12" spans="1:9" ht="24">
      <c r="A12" s="74"/>
      <c r="B12" s="74"/>
      <c r="C12" s="53"/>
      <c r="D12" s="73"/>
      <c r="E12" s="73" t="s">
        <v>1582</v>
      </c>
      <c r="F12" s="73"/>
      <c r="G12" s="73"/>
      <c r="H12" s="73"/>
      <c r="I12" s="73"/>
    </row>
    <row r="13" spans="1:9" ht="24">
      <c r="A13" s="74"/>
      <c r="B13" s="74"/>
      <c r="C13" s="53" t="s">
        <v>1583</v>
      </c>
      <c r="D13" s="73" t="s">
        <v>1584</v>
      </c>
      <c r="E13" s="73" t="s">
        <v>1585</v>
      </c>
      <c r="F13" s="73"/>
      <c r="G13" s="73"/>
      <c r="H13" s="73"/>
      <c r="I13" s="73"/>
    </row>
    <row r="14" spans="1:9" ht="24">
      <c r="A14" s="74"/>
      <c r="B14" s="74"/>
      <c r="C14" s="53"/>
      <c r="D14" s="73" t="s">
        <v>1586</v>
      </c>
      <c r="E14" s="73" t="s">
        <v>1587</v>
      </c>
      <c r="F14" s="73"/>
      <c r="G14" s="73"/>
      <c r="H14" s="73"/>
      <c r="I14" s="73"/>
    </row>
    <row r="15" spans="1:9" ht="24">
      <c r="A15" s="74"/>
      <c r="B15" s="74"/>
      <c r="C15" s="53"/>
      <c r="D15" s="73"/>
      <c r="E15" s="73"/>
      <c r="F15" s="73"/>
      <c r="G15" s="76"/>
      <c r="H15" s="73"/>
      <c r="I15" s="73"/>
    </row>
    <row r="16" spans="1:9" ht="24">
      <c r="A16" s="74">
        <v>2</v>
      </c>
      <c r="B16" s="74">
        <f>รวมประจำ!C9</f>
        <v>130547</v>
      </c>
      <c r="C16" s="77" t="s">
        <v>1588</v>
      </c>
      <c r="D16" s="73" t="s">
        <v>1589</v>
      </c>
      <c r="E16" s="73" t="s">
        <v>1590</v>
      </c>
      <c r="F16" s="73" t="s">
        <v>2112</v>
      </c>
      <c r="G16" s="75">
        <v>18000</v>
      </c>
      <c r="H16" s="73" t="s">
        <v>1899</v>
      </c>
      <c r="I16" s="73" t="s">
        <v>1591</v>
      </c>
    </row>
    <row r="17" spans="1:9" ht="24">
      <c r="A17" s="74"/>
      <c r="B17" s="74"/>
      <c r="C17" s="77"/>
      <c r="D17" s="73" t="s">
        <v>1592</v>
      </c>
      <c r="E17" s="73" t="s">
        <v>1593</v>
      </c>
      <c r="F17" s="73"/>
      <c r="G17" s="75">
        <v>5000</v>
      </c>
      <c r="H17" s="73" t="s">
        <v>1594</v>
      </c>
      <c r="I17" s="73"/>
    </row>
    <row r="18" spans="1:9" ht="24">
      <c r="A18" s="74"/>
      <c r="B18" s="74"/>
      <c r="C18" s="53"/>
      <c r="D18" s="73"/>
      <c r="E18" s="73" t="s">
        <v>1595</v>
      </c>
      <c r="F18" s="73"/>
      <c r="G18" s="73" t="s">
        <v>1596</v>
      </c>
      <c r="H18" s="73"/>
      <c r="I18" s="73"/>
    </row>
    <row r="19" spans="1:9" ht="24">
      <c r="A19" s="74"/>
      <c r="B19" s="74"/>
      <c r="C19" s="53"/>
      <c r="D19" s="73"/>
      <c r="E19" s="73" t="s">
        <v>1597</v>
      </c>
      <c r="F19" s="73"/>
      <c r="G19" s="73"/>
      <c r="H19" s="73"/>
      <c r="I19" s="73"/>
    </row>
    <row r="20" spans="1:9" ht="24">
      <c r="A20" s="74">
        <v>3</v>
      </c>
      <c r="B20" s="74">
        <f>รวมประจำ!C10</f>
        <v>130548</v>
      </c>
      <c r="C20" s="53" t="s">
        <v>1598</v>
      </c>
      <c r="D20" s="73" t="s">
        <v>1599</v>
      </c>
      <c r="E20" s="73" t="s">
        <v>1600</v>
      </c>
      <c r="F20" s="73" t="s">
        <v>2112</v>
      </c>
      <c r="G20" s="75">
        <v>19100</v>
      </c>
      <c r="H20" s="73" t="s">
        <v>1899</v>
      </c>
      <c r="I20" s="73" t="s">
        <v>1591</v>
      </c>
    </row>
    <row r="21" spans="1:9" ht="24">
      <c r="A21" s="74"/>
      <c r="B21" s="74"/>
      <c r="C21" s="53"/>
      <c r="D21" s="73" t="s">
        <v>1601</v>
      </c>
      <c r="E21" s="73" t="s">
        <v>1602</v>
      </c>
      <c r="F21" s="73"/>
      <c r="G21" s="75"/>
      <c r="H21" s="73"/>
      <c r="I21" s="73"/>
    </row>
    <row r="22" spans="1:9" ht="24">
      <c r="A22" s="74"/>
      <c r="B22" s="74"/>
      <c r="C22" s="53"/>
      <c r="D22" s="73" t="s">
        <v>1603</v>
      </c>
      <c r="E22" s="73"/>
      <c r="F22" s="73"/>
      <c r="G22" s="76"/>
      <c r="H22" s="78"/>
      <c r="I22" s="73"/>
    </row>
    <row r="23" spans="1:9" ht="24">
      <c r="A23" s="74">
        <v>4</v>
      </c>
      <c r="B23" s="74">
        <f>รวมประจำ!C11</f>
        <v>130549</v>
      </c>
      <c r="C23" s="53" t="s">
        <v>1604</v>
      </c>
      <c r="D23" s="73" t="s">
        <v>1605</v>
      </c>
      <c r="E23" s="73"/>
      <c r="F23" s="73" t="s">
        <v>2112</v>
      </c>
      <c r="G23" s="75">
        <v>150000</v>
      </c>
      <c r="H23" s="73" t="s">
        <v>1606</v>
      </c>
      <c r="I23" s="73" t="s">
        <v>1607</v>
      </c>
    </row>
    <row r="24" spans="1:9" ht="21.75">
      <c r="A24" s="74"/>
      <c r="B24" s="74"/>
      <c r="C24" s="79"/>
      <c r="D24" s="73"/>
      <c r="E24" s="73"/>
      <c r="F24" s="73"/>
      <c r="G24" s="73"/>
      <c r="H24" s="73"/>
      <c r="I24" s="73"/>
    </row>
    <row r="25" spans="1:9" ht="21.75">
      <c r="A25" s="74"/>
      <c r="B25" s="74"/>
      <c r="C25" s="74"/>
      <c r="D25" s="74"/>
      <c r="E25" s="74"/>
      <c r="F25" s="74"/>
      <c r="G25" s="74"/>
      <c r="H25" s="74"/>
      <c r="I25" s="74"/>
    </row>
    <row r="26" spans="1:9" ht="21.75">
      <c r="A26" s="33"/>
      <c r="B26" s="33"/>
      <c r="C26" s="33"/>
      <c r="D26" s="33"/>
      <c r="E26" s="33"/>
      <c r="F26" s="33"/>
      <c r="G26" s="33"/>
      <c r="H26" s="33"/>
      <c r="I26" s="33"/>
    </row>
    <row r="27" ht="21.75">
      <c r="G27" s="31">
        <f>SUM(G7:G23)</f>
        <v>256100</v>
      </c>
    </row>
  </sheetData>
  <sheetProtection/>
  <mergeCells count="3">
    <mergeCell ref="A2:I2"/>
    <mergeCell ref="G5:H5"/>
    <mergeCell ref="A1:I1"/>
  </mergeCells>
  <printOptions/>
  <pageMargins left="0.5118110236220472" right="0" top="0.35433070866141736" bottom="0.15748031496062992" header="0.31496062992125984" footer="0.118110236220472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G18" sqref="G18"/>
    </sheetView>
  </sheetViews>
  <sheetFormatPr defaultColWidth="8.00390625" defaultRowHeight="14.25"/>
  <cols>
    <col min="1" max="1" width="5.75390625" style="240" customWidth="1"/>
    <col min="2" max="2" width="7.00390625" style="240" customWidth="1"/>
    <col min="3" max="3" width="53.00390625" style="240" bestFit="1" customWidth="1"/>
    <col min="4" max="4" width="8.375" style="327" customWidth="1"/>
    <col min="5" max="5" width="15.75390625" style="240" customWidth="1"/>
    <col min="6" max="6" width="9.125" style="328" bestFit="1" customWidth="1"/>
    <col min="7" max="7" width="9.875" style="328" customWidth="1"/>
    <col min="8" max="16384" width="8.00390625" style="240" customWidth="1"/>
  </cols>
  <sheetData>
    <row r="1" spans="1:10" ht="24">
      <c r="A1" s="1147" t="s">
        <v>2238</v>
      </c>
      <c r="B1" s="1147"/>
      <c r="C1" s="1147"/>
      <c r="D1" s="1147"/>
      <c r="E1" s="1147"/>
      <c r="F1" s="1147"/>
      <c r="G1" s="1147"/>
      <c r="H1" s="1147"/>
      <c r="I1" s="1147"/>
      <c r="J1" s="239"/>
    </row>
    <row r="2" spans="1:10" ht="24">
      <c r="A2" s="1147" t="s">
        <v>2239</v>
      </c>
      <c r="B2" s="1147"/>
      <c r="C2" s="1147"/>
      <c r="D2" s="1147"/>
      <c r="E2" s="1147"/>
      <c r="F2" s="1147"/>
      <c r="G2" s="1147"/>
      <c r="H2" s="1147"/>
      <c r="I2" s="1147"/>
      <c r="J2" s="239"/>
    </row>
    <row r="3" spans="1:10" ht="24">
      <c r="A3" s="258" t="s">
        <v>1608</v>
      </c>
      <c r="B3" s="239"/>
      <c r="C3" s="239"/>
      <c r="D3" s="259"/>
      <c r="E3" s="239"/>
      <c r="F3" s="260"/>
      <c r="G3" s="260"/>
      <c r="H3" s="239"/>
      <c r="I3" s="239"/>
      <c r="J3" s="261"/>
    </row>
    <row r="4" spans="1:10" ht="24">
      <c r="A4" s="262" t="s">
        <v>518</v>
      </c>
      <c r="B4" s="262" t="s">
        <v>712</v>
      </c>
      <c r="C4" s="262" t="s">
        <v>713</v>
      </c>
      <c r="D4" s="263" t="s">
        <v>714</v>
      </c>
      <c r="E4" s="262" t="s">
        <v>715</v>
      </c>
      <c r="F4" s="262" t="s">
        <v>716</v>
      </c>
      <c r="G4" s="1148" t="s">
        <v>519</v>
      </c>
      <c r="H4" s="1149"/>
      <c r="I4" s="262" t="s">
        <v>520</v>
      </c>
      <c r="J4" s="239"/>
    </row>
    <row r="5" spans="1:10" ht="24">
      <c r="A5" s="264"/>
      <c r="B5" s="265" t="s">
        <v>717</v>
      </c>
      <c r="C5" s="264"/>
      <c r="D5" s="266"/>
      <c r="E5" s="265" t="s">
        <v>718</v>
      </c>
      <c r="F5" s="265" t="s">
        <v>719</v>
      </c>
      <c r="G5" s="267" t="s">
        <v>521</v>
      </c>
      <c r="H5" s="267" t="s">
        <v>720</v>
      </c>
      <c r="I5" s="264"/>
      <c r="J5" s="239"/>
    </row>
    <row r="6" spans="1:10" ht="24">
      <c r="A6" s="238">
        <v>1</v>
      </c>
      <c r="B6" s="235">
        <f>รวมประจำ!C12</f>
        <v>130550</v>
      </c>
      <c r="C6" s="268" t="s">
        <v>1609</v>
      </c>
      <c r="D6" s="237" t="s">
        <v>1610</v>
      </c>
      <c r="E6" s="235" t="s">
        <v>1611</v>
      </c>
      <c r="F6" s="238" t="s">
        <v>179</v>
      </c>
      <c r="G6" s="269">
        <v>8000</v>
      </c>
      <c r="H6" s="238" t="s">
        <v>535</v>
      </c>
      <c r="I6" s="235" t="s">
        <v>1612</v>
      </c>
      <c r="J6" s="239"/>
    </row>
    <row r="7" spans="1:10" ht="24">
      <c r="A7" s="244"/>
      <c r="B7" s="241"/>
      <c r="C7" s="242"/>
      <c r="D7" s="243"/>
      <c r="E7" s="241"/>
      <c r="F7" s="244"/>
      <c r="G7" s="244"/>
      <c r="H7" s="244" t="s">
        <v>1613</v>
      </c>
      <c r="I7" s="241" t="s">
        <v>1614</v>
      </c>
      <c r="J7" s="239"/>
    </row>
    <row r="8" spans="1:10" ht="24">
      <c r="A8" s="270"/>
      <c r="B8" s="271"/>
      <c r="C8" s="272"/>
      <c r="D8" s="273"/>
      <c r="E8" s="271"/>
      <c r="F8" s="270"/>
      <c r="G8" s="270"/>
      <c r="H8" s="270"/>
      <c r="I8" s="271" t="s">
        <v>1615</v>
      </c>
      <c r="J8" s="239"/>
    </row>
    <row r="9" spans="1:13" ht="24">
      <c r="A9" s="274">
        <v>2</v>
      </c>
      <c r="B9" s="275">
        <f>รวมประจำ!C13</f>
        <v>130551</v>
      </c>
      <c r="C9" s="276" t="s">
        <v>1616</v>
      </c>
      <c r="D9" s="277" t="s">
        <v>1617</v>
      </c>
      <c r="E9" s="276" t="s">
        <v>1618</v>
      </c>
      <c r="F9" s="278" t="s">
        <v>1619</v>
      </c>
      <c r="G9" s="279">
        <v>8000</v>
      </c>
      <c r="H9" s="280" t="s">
        <v>535</v>
      </c>
      <c r="I9" s="281" t="s">
        <v>2209</v>
      </c>
      <c r="J9" s="251"/>
      <c r="K9" s="239"/>
      <c r="L9" s="239"/>
      <c r="M9" s="239"/>
    </row>
    <row r="10" spans="1:13" ht="24">
      <c r="A10" s="282"/>
      <c r="B10" s="283"/>
      <c r="C10" s="284"/>
      <c r="D10" s="285"/>
      <c r="E10" s="271"/>
      <c r="F10" s="270"/>
      <c r="G10" s="286"/>
      <c r="H10" s="286" t="s">
        <v>1620</v>
      </c>
      <c r="I10" s="287"/>
      <c r="J10" s="251"/>
      <c r="K10" s="239"/>
      <c r="L10" s="239"/>
      <c r="M10" s="239"/>
    </row>
    <row r="11" spans="1:13" ht="24">
      <c r="A11" s="274">
        <v>3</v>
      </c>
      <c r="B11" s="275">
        <f>รวมประจำ!C14</f>
        <v>130552</v>
      </c>
      <c r="C11" s="288" t="s">
        <v>1621</v>
      </c>
      <c r="D11" s="289" t="s">
        <v>1617</v>
      </c>
      <c r="E11" s="276" t="s">
        <v>1618</v>
      </c>
      <c r="F11" s="278" t="s">
        <v>1619</v>
      </c>
      <c r="G11" s="279">
        <v>8000</v>
      </c>
      <c r="H11" s="279" t="s">
        <v>535</v>
      </c>
      <c r="I11" s="290" t="s">
        <v>2376</v>
      </c>
      <c r="J11" s="251"/>
      <c r="K11" s="239"/>
      <c r="L11" s="239"/>
      <c r="M11" s="239"/>
    </row>
    <row r="12" spans="1:13" ht="24">
      <c r="A12" s="282"/>
      <c r="B12" s="283"/>
      <c r="C12" s="284"/>
      <c r="D12" s="285"/>
      <c r="E12" s="287"/>
      <c r="F12" s="282"/>
      <c r="G12" s="286"/>
      <c r="H12" s="286" t="s">
        <v>1620</v>
      </c>
      <c r="I12" s="291"/>
      <c r="J12" s="251"/>
      <c r="K12" s="239"/>
      <c r="L12" s="239"/>
      <c r="M12" s="239"/>
    </row>
    <row r="13" spans="1:13" ht="48">
      <c r="A13" s="292">
        <v>4</v>
      </c>
      <c r="B13" s="293">
        <f>รวมประจำ!C15</f>
        <v>130553</v>
      </c>
      <c r="C13" s="294" t="s">
        <v>1622</v>
      </c>
      <c r="D13" s="295" t="s">
        <v>511</v>
      </c>
      <c r="E13" s="296" t="s">
        <v>1623</v>
      </c>
      <c r="F13" s="297" t="s">
        <v>1624</v>
      </c>
      <c r="G13" s="298">
        <v>5600</v>
      </c>
      <c r="H13" s="298" t="s">
        <v>535</v>
      </c>
      <c r="I13" s="299" t="s">
        <v>2376</v>
      </c>
      <c r="J13" s="251"/>
      <c r="K13" s="239"/>
      <c r="L13" s="239"/>
      <c r="M13" s="239"/>
    </row>
    <row r="14" spans="1:13" ht="24">
      <c r="A14" s="300"/>
      <c r="B14" s="301"/>
      <c r="C14" s="302"/>
      <c r="D14" s="303"/>
      <c r="E14" s="304"/>
      <c r="F14" s="305"/>
      <c r="G14" s="306"/>
      <c r="H14" s="307" t="s">
        <v>1620</v>
      </c>
      <c r="I14" s="264"/>
      <c r="J14" s="251"/>
      <c r="K14" s="239"/>
      <c r="L14" s="239"/>
      <c r="M14" s="239"/>
    </row>
    <row r="15" spans="1:13" ht="48">
      <c r="A15" s="274">
        <v>5</v>
      </c>
      <c r="B15" s="275">
        <f>รวมประจำ!C16</f>
        <v>130554</v>
      </c>
      <c r="C15" s="288" t="s">
        <v>1625</v>
      </c>
      <c r="D15" s="308" t="s">
        <v>1626</v>
      </c>
      <c r="E15" s="276" t="s">
        <v>1627</v>
      </c>
      <c r="F15" s="278" t="s">
        <v>1628</v>
      </c>
      <c r="G15" s="278">
        <v>6000</v>
      </c>
      <c r="H15" s="280" t="s">
        <v>535</v>
      </c>
      <c r="I15" s="281" t="s">
        <v>1921</v>
      </c>
      <c r="J15" s="251"/>
      <c r="K15" s="239"/>
      <c r="L15" s="239"/>
      <c r="M15" s="239"/>
    </row>
    <row r="16" spans="1:10" ht="24">
      <c r="A16" s="270"/>
      <c r="B16" s="271"/>
      <c r="C16" s="309"/>
      <c r="D16" s="273"/>
      <c r="E16" s="271" t="s">
        <v>1629</v>
      </c>
      <c r="F16" s="270"/>
      <c r="G16" s="270"/>
      <c r="H16" s="270" t="s">
        <v>1620</v>
      </c>
      <c r="I16" s="271"/>
      <c r="J16" s="251"/>
    </row>
    <row r="17" spans="1:9" ht="24">
      <c r="A17" s="310">
        <v>6</v>
      </c>
      <c r="B17" s="311">
        <f>รวมประจำ!C17</f>
        <v>130555</v>
      </c>
      <c r="C17" s="311" t="s">
        <v>1630</v>
      </c>
      <c r="D17" s="312" t="s">
        <v>1908</v>
      </c>
      <c r="E17" s="311" t="s">
        <v>1631</v>
      </c>
      <c r="F17" s="311"/>
      <c r="G17" s="311">
        <v>12500</v>
      </c>
      <c r="H17" s="313" t="s">
        <v>535</v>
      </c>
      <c r="I17" s="311" t="s">
        <v>2151</v>
      </c>
    </row>
    <row r="18" spans="1:9" ht="24">
      <c r="A18" s="314"/>
      <c r="B18" s="315"/>
      <c r="C18" s="315" t="s">
        <v>1632</v>
      </c>
      <c r="D18" s="316"/>
      <c r="E18" s="315"/>
      <c r="F18" s="315"/>
      <c r="G18" s="315"/>
      <c r="H18" s="317" t="s">
        <v>1620</v>
      </c>
      <c r="I18" s="315"/>
    </row>
    <row r="19" spans="1:9" ht="24">
      <c r="A19" s="318"/>
      <c r="B19" s="319"/>
      <c r="C19" s="319" t="s">
        <v>1633</v>
      </c>
      <c r="D19" s="320"/>
      <c r="E19" s="319"/>
      <c r="F19" s="319"/>
      <c r="G19" s="319"/>
      <c r="H19" s="319"/>
      <c r="I19" s="319"/>
    </row>
    <row r="20" spans="1:9" ht="24">
      <c r="A20" s="321">
        <v>7</v>
      </c>
      <c r="B20" s="322">
        <f>รวมประจำ!C18</f>
        <v>130556</v>
      </c>
      <c r="C20" s="322" t="s">
        <v>1634</v>
      </c>
      <c r="D20" s="323"/>
      <c r="E20" s="322"/>
      <c r="F20" s="322"/>
      <c r="G20" s="322">
        <v>13560</v>
      </c>
      <c r="H20" s="324" t="s">
        <v>535</v>
      </c>
      <c r="I20" s="322" t="s">
        <v>2151</v>
      </c>
    </row>
    <row r="21" spans="1:9" ht="24">
      <c r="A21" s="314"/>
      <c r="B21" s="315"/>
      <c r="C21" s="315" t="s">
        <v>1635</v>
      </c>
      <c r="D21" s="316" t="s">
        <v>1636</v>
      </c>
      <c r="E21" s="315" t="s">
        <v>1637</v>
      </c>
      <c r="F21" s="325">
        <v>20121</v>
      </c>
      <c r="G21" s="315"/>
      <c r="H21" s="317" t="s">
        <v>1620</v>
      </c>
      <c r="I21" s="315"/>
    </row>
    <row r="22" spans="1:9" ht="24">
      <c r="A22" s="319"/>
      <c r="B22" s="319"/>
      <c r="C22" s="319" t="s">
        <v>1638</v>
      </c>
      <c r="D22" s="320" t="s">
        <v>1639</v>
      </c>
      <c r="E22" s="319" t="s">
        <v>1640</v>
      </c>
      <c r="F22" s="326">
        <v>20149</v>
      </c>
      <c r="G22" s="319"/>
      <c r="H22" s="319"/>
      <c r="I22" s="319"/>
    </row>
    <row r="24" ht="24">
      <c r="G24" s="328">
        <f>SUM(G6:G22)</f>
        <v>61660</v>
      </c>
    </row>
  </sheetData>
  <sheetProtection/>
  <mergeCells count="3">
    <mergeCell ref="A1:I1"/>
    <mergeCell ref="A2:I2"/>
    <mergeCell ref="G4:H4"/>
  </mergeCells>
  <printOptions/>
  <pageMargins left="0.75" right="0.75" top="1" bottom="1" header="0.5" footer="0.5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D1">
      <pane ySplit="7" topLeftCell="BM41" activePane="bottomLeft" state="frozen"/>
      <selection pane="topLeft" activeCell="B27" sqref="B27"/>
      <selection pane="bottomLeft" activeCell="F43" sqref="F43"/>
    </sheetView>
  </sheetViews>
  <sheetFormatPr defaultColWidth="9.00390625" defaultRowHeight="14.25"/>
  <cols>
    <col min="1" max="1" width="4.75390625" style="80" customWidth="1"/>
    <col min="2" max="2" width="5.875" style="80" customWidth="1"/>
    <col min="3" max="3" width="42.25390625" style="80" customWidth="1"/>
    <col min="4" max="4" width="22.875" style="80" customWidth="1"/>
    <col min="5" max="5" width="27.50390625" style="80" customWidth="1"/>
    <col min="6" max="6" width="11.625" style="80" customWidth="1"/>
    <col min="7" max="7" width="8.125" style="80" customWidth="1"/>
    <col min="8" max="8" width="5.25390625" style="80" customWidth="1"/>
    <col min="9" max="9" width="9.75390625" style="80" customWidth="1"/>
    <col min="10" max="16384" width="9.00390625" style="80" customWidth="1"/>
  </cols>
  <sheetData>
    <row r="1" spans="1:9" ht="24">
      <c r="A1" s="1150" t="s">
        <v>750</v>
      </c>
      <c r="B1" s="1150"/>
      <c r="C1" s="1150"/>
      <c r="D1" s="1150"/>
      <c r="E1" s="1150"/>
      <c r="F1" s="1150"/>
      <c r="G1" s="1150"/>
      <c r="H1" s="1150"/>
      <c r="I1" s="1150"/>
    </row>
    <row r="2" spans="1:9" ht="24">
      <c r="A2" s="1150" t="s">
        <v>1641</v>
      </c>
      <c r="B2" s="1150"/>
      <c r="C2" s="1150"/>
      <c r="D2" s="1150"/>
      <c r="E2" s="1150"/>
      <c r="F2" s="1150"/>
      <c r="G2" s="1150"/>
      <c r="H2" s="1150"/>
      <c r="I2" s="1150"/>
    </row>
    <row r="3" ht="24">
      <c r="A3" s="81"/>
    </row>
    <row r="4" s="81" customFormat="1" ht="24">
      <c r="A4" s="81" t="s">
        <v>1642</v>
      </c>
    </row>
    <row r="5" spans="1:9" ht="24">
      <c r="A5" s="1151"/>
      <c r="B5" s="1151"/>
      <c r="C5" s="1151"/>
      <c r="D5" s="1151"/>
      <c r="E5" s="1151"/>
      <c r="F5" s="1151"/>
      <c r="G5" s="1151"/>
      <c r="H5" s="1151"/>
      <c r="I5" s="1151"/>
    </row>
    <row r="6" spans="1:9" ht="24">
      <c r="A6" s="82" t="s">
        <v>518</v>
      </c>
      <c r="B6" s="83" t="s">
        <v>712</v>
      </c>
      <c r="C6" s="82" t="s">
        <v>713</v>
      </c>
      <c r="D6" s="82" t="s">
        <v>714</v>
      </c>
      <c r="E6" s="82" t="s">
        <v>715</v>
      </c>
      <c r="F6" s="82" t="s">
        <v>716</v>
      </c>
      <c r="G6" s="1152" t="s">
        <v>519</v>
      </c>
      <c r="H6" s="1153"/>
      <c r="I6" s="83" t="s">
        <v>520</v>
      </c>
    </row>
    <row r="7" spans="1:9" ht="24">
      <c r="A7" s="84"/>
      <c r="B7" s="85" t="s">
        <v>717</v>
      </c>
      <c r="C7" s="84"/>
      <c r="D7" s="84"/>
      <c r="E7" s="86" t="s">
        <v>718</v>
      </c>
      <c r="F7" s="86" t="s">
        <v>719</v>
      </c>
      <c r="G7" s="87" t="s">
        <v>521</v>
      </c>
      <c r="H7" s="87" t="s">
        <v>720</v>
      </c>
      <c r="I7" s="84"/>
    </row>
    <row r="8" spans="1:9" ht="24">
      <c r="A8" s="88">
        <v>1</v>
      </c>
      <c r="B8" s="164">
        <f>รวมประจำ!C19</f>
        <v>130557</v>
      </c>
      <c r="C8" s="89" t="s">
        <v>1643</v>
      </c>
      <c r="D8" s="89" t="s">
        <v>2233</v>
      </c>
      <c r="E8" s="89" t="s">
        <v>1644</v>
      </c>
      <c r="F8" s="89"/>
      <c r="G8" s="88" t="s">
        <v>622</v>
      </c>
      <c r="H8" s="88" t="s">
        <v>622</v>
      </c>
      <c r="I8" s="89" t="s">
        <v>1645</v>
      </c>
    </row>
    <row r="9" spans="1:9" ht="24">
      <c r="A9" s="90"/>
      <c r="B9" s="165"/>
      <c r="C9" s="91" t="s">
        <v>1646</v>
      </c>
      <c r="D9" s="91"/>
      <c r="E9" s="91" t="s">
        <v>1647</v>
      </c>
      <c r="F9" s="91"/>
      <c r="G9" s="90"/>
      <c r="H9" s="90"/>
      <c r="I9" s="91"/>
    </row>
    <row r="10" spans="1:9" ht="24">
      <c r="A10" s="91"/>
      <c r="B10" s="109"/>
      <c r="C10" s="91" t="s">
        <v>1648</v>
      </c>
      <c r="D10" s="91"/>
      <c r="E10" s="91" t="s">
        <v>1649</v>
      </c>
      <c r="F10" s="92">
        <v>19998</v>
      </c>
      <c r="G10" s="91"/>
      <c r="H10" s="91"/>
      <c r="I10" s="91"/>
    </row>
    <row r="11" spans="1:9" ht="24">
      <c r="A11" s="91"/>
      <c r="B11" s="109"/>
      <c r="C11" s="91" t="s">
        <v>1650</v>
      </c>
      <c r="D11" s="91" t="s">
        <v>1651</v>
      </c>
      <c r="E11" s="91" t="s">
        <v>1652</v>
      </c>
      <c r="F11" s="92">
        <v>20271</v>
      </c>
      <c r="G11" s="93">
        <v>3060</v>
      </c>
      <c r="H11" s="91" t="s">
        <v>535</v>
      </c>
      <c r="I11" s="91"/>
    </row>
    <row r="12" spans="1:9" ht="24">
      <c r="A12" s="91"/>
      <c r="B12" s="109"/>
      <c r="C12" s="91" t="s">
        <v>1653</v>
      </c>
      <c r="D12" s="91"/>
      <c r="E12" s="91" t="s">
        <v>1654</v>
      </c>
      <c r="F12" s="90" t="s">
        <v>1736</v>
      </c>
      <c r="G12" s="93"/>
      <c r="H12" s="91"/>
      <c r="I12" s="91"/>
    </row>
    <row r="13" spans="1:9" ht="24">
      <c r="A13" s="91"/>
      <c r="B13" s="109"/>
      <c r="C13" s="91" t="s">
        <v>1655</v>
      </c>
      <c r="D13" s="91"/>
      <c r="E13" s="91" t="s">
        <v>1656</v>
      </c>
      <c r="F13" s="91"/>
      <c r="G13" s="91"/>
      <c r="H13" s="91"/>
      <c r="I13" s="91"/>
    </row>
    <row r="14" spans="1:9" ht="24">
      <c r="A14" s="91"/>
      <c r="B14" s="109"/>
      <c r="C14" s="91" t="s">
        <v>1657</v>
      </c>
      <c r="D14" s="91"/>
      <c r="E14" s="91" t="s">
        <v>1658</v>
      </c>
      <c r="F14" s="90" t="s">
        <v>1659</v>
      </c>
      <c r="G14" s="91"/>
      <c r="H14" s="91"/>
      <c r="I14" s="91"/>
    </row>
    <row r="15" spans="1:10" s="100" customFormat="1" ht="24">
      <c r="A15" s="94"/>
      <c r="B15" s="98"/>
      <c r="C15" s="91" t="s">
        <v>1660</v>
      </c>
      <c r="D15" s="95"/>
      <c r="E15" s="91" t="s">
        <v>1661</v>
      </c>
      <c r="F15" s="96" t="s">
        <v>1662</v>
      </c>
      <c r="G15" s="97"/>
      <c r="H15" s="94"/>
      <c r="I15" s="98"/>
      <c r="J15" s="99"/>
    </row>
    <row r="16" spans="1:10" s="100" customFormat="1" ht="24">
      <c r="A16" s="94"/>
      <c r="B16" s="98"/>
      <c r="C16" s="91" t="s">
        <v>1663</v>
      </c>
      <c r="D16" s="95"/>
      <c r="E16" s="91" t="s">
        <v>1664</v>
      </c>
      <c r="F16" s="101"/>
      <c r="G16" s="97"/>
      <c r="H16" s="94"/>
      <c r="I16" s="98"/>
      <c r="J16" s="99"/>
    </row>
    <row r="17" spans="1:10" s="100" customFormat="1" ht="24">
      <c r="A17" s="94"/>
      <c r="B17" s="98"/>
      <c r="C17" s="91" t="s">
        <v>1665</v>
      </c>
      <c r="D17" s="95"/>
      <c r="E17" s="91" t="s">
        <v>1666</v>
      </c>
      <c r="F17" s="101"/>
      <c r="G17" s="97"/>
      <c r="H17" s="94"/>
      <c r="I17" s="98"/>
      <c r="J17" s="99"/>
    </row>
    <row r="18" spans="1:10" s="100" customFormat="1" ht="24">
      <c r="A18" s="94"/>
      <c r="B18" s="98"/>
      <c r="C18" s="91" t="s">
        <v>1667</v>
      </c>
      <c r="D18" s="95"/>
      <c r="E18" s="91" t="s">
        <v>1668</v>
      </c>
      <c r="F18" s="94"/>
      <c r="G18" s="94"/>
      <c r="H18" s="94"/>
      <c r="I18" s="98"/>
      <c r="J18" s="99"/>
    </row>
    <row r="19" spans="1:10" s="100" customFormat="1" ht="24">
      <c r="A19" s="94"/>
      <c r="B19" s="98"/>
      <c r="C19" s="91" t="s">
        <v>1669</v>
      </c>
      <c r="D19" s="94"/>
      <c r="E19" s="91" t="s">
        <v>1670</v>
      </c>
      <c r="F19" s="94"/>
      <c r="G19" s="94"/>
      <c r="H19" s="94"/>
      <c r="I19" s="98"/>
      <c r="J19" s="99"/>
    </row>
    <row r="20" spans="1:10" s="100" customFormat="1" ht="24">
      <c r="A20" s="94"/>
      <c r="B20" s="98"/>
      <c r="C20" s="101" t="s">
        <v>1671</v>
      </c>
      <c r="D20" s="94"/>
      <c r="E20" s="101" t="s">
        <v>1672</v>
      </c>
      <c r="F20" s="94"/>
      <c r="G20" s="94"/>
      <c r="H20" s="94"/>
      <c r="I20" s="98"/>
      <c r="J20" s="99"/>
    </row>
    <row r="21" spans="1:9" ht="24">
      <c r="A21" s="91"/>
      <c r="B21" s="166"/>
      <c r="C21" s="91" t="s">
        <v>1173</v>
      </c>
      <c r="D21" s="91"/>
      <c r="E21" s="90"/>
      <c r="F21" s="90"/>
      <c r="G21" s="90"/>
      <c r="H21" s="90"/>
      <c r="I21" s="91"/>
    </row>
    <row r="22" spans="1:9" ht="24">
      <c r="A22" s="91"/>
      <c r="B22" s="166"/>
      <c r="C22" s="91" t="s">
        <v>1174</v>
      </c>
      <c r="D22" s="91"/>
      <c r="E22" s="90"/>
      <c r="F22" s="90"/>
      <c r="G22" s="90"/>
      <c r="H22" s="90"/>
      <c r="I22" s="91"/>
    </row>
    <row r="23" spans="1:10" s="100" customFormat="1" ht="24">
      <c r="A23" s="94">
        <v>2</v>
      </c>
      <c r="B23" s="98"/>
      <c r="C23" s="91" t="s">
        <v>1673</v>
      </c>
      <c r="D23" s="101"/>
      <c r="E23" s="101"/>
      <c r="F23" s="94"/>
      <c r="G23" s="94"/>
      <c r="H23" s="94"/>
      <c r="I23" s="98"/>
      <c r="J23" s="99"/>
    </row>
    <row r="24" spans="1:10" s="100" customFormat="1" ht="24">
      <c r="A24" s="94"/>
      <c r="B24" s="98"/>
      <c r="C24" s="91" t="s">
        <v>1175</v>
      </c>
      <c r="D24" s="101" t="s">
        <v>1176</v>
      </c>
      <c r="E24" s="101"/>
      <c r="F24" s="94"/>
      <c r="G24" s="94"/>
      <c r="H24" s="94"/>
      <c r="I24" s="98"/>
      <c r="J24" s="99"/>
    </row>
    <row r="25" spans="1:10" s="100" customFormat="1" ht="24">
      <c r="A25" s="94"/>
      <c r="B25" s="98"/>
      <c r="C25" s="91" t="s">
        <v>1177</v>
      </c>
      <c r="D25" s="102" t="s">
        <v>1178</v>
      </c>
      <c r="E25" s="101"/>
      <c r="F25" s="94"/>
      <c r="G25" s="94"/>
      <c r="H25" s="94"/>
      <c r="I25" s="98"/>
      <c r="J25" s="99"/>
    </row>
    <row r="26" spans="1:10" s="100" customFormat="1" ht="24">
      <c r="A26" s="94"/>
      <c r="B26" s="98"/>
      <c r="C26" s="103" t="s">
        <v>1179</v>
      </c>
      <c r="D26" s="101"/>
      <c r="E26" s="91" t="s">
        <v>1443</v>
      </c>
      <c r="F26" s="91" t="s">
        <v>1180</v>
      </c>
      <c r="G26" s="94"/>
      <c r="H26" s="94"/>
      <c r="I26" s="102" t="s">
        <v>1181</v>
      </c>
      <c r="J26" s="99"/>
    </row>
    <row r="27" spans="1:10" s="100" customFormat="1" ht="24">
      <c r="A27" s="94"/>
      <c r="B27" s="98"/>
      <c r="C27" s="103" t="s">
        <v>1182</v>
      </c>
      <c r="D27" s="101"/>
      <c r="E27" s="102" t="s">
        <v>1183</v>
      </c>
      <c r="F27" s="102" t="s">
        <v>1184</v>
      </c>
      <c r="G27" s="94"/>
      <c r="H27" s="94"/>
      <c r="I27" s="102"/>
      <c r="J27" s="99"/>
    </row>
    <row r="28" spans="1:9" ht="24">
      <c r="A28" s="91"/>
      <c r="B28" s="167"/>
      <c r="C28" s="103" t="s">
        <v>1185</v>
      </c>
      <c r="D28" s="102"/>
      <c r="E28" s="91" t="s">
        <v>1186</v>
      </c>
      <c r="F28" s="105">
        <v>20090</v>
      </c>
      <c r="G28" s="104"/>
      <c r="H28" s="104"/>
      <c r="I28" s="102" t="s">
        <v>1181</v>
      </c>
    </row>
    <row r="29" spans="1:9" ht="24">
      <c r="A29" s="91"/>
      <c r="B29" s="167"/>
      <c r="C29" s="103" t="s">
        <v>1187</v>
      </c>
      <c r="D29" s="102"/>
      <c r="E29" s="91" t="s">
        <v>1188</v>
      </c>
      <c r="F29" s="102"/>
      <c r="G29" s="104"/>
      <c r="H29" s="104"/>
      <c r="I29" s="102"/>
    </row>
    <row r="30" spans="1:9" ht="24">
      <c r="A30" s="91"/>
      <c r="B30" s="167"/>
      <c r="C30" s="106" t="s">
        <v>1189</v>
      </c>
      <c r="D30" s="102"/>
      <c r="E30" s="102"/>
      <c r="F30" s="102"/>
      <c r="G30" s="104"/>
      <c r="H30" s="104"/>
      <c r="I30" s="102"/>
    </row>
    <row r="31" spans="1:9" ht="24">
      <c r="A31" s="91"/>
      <c r="B31" s="167"/>
      <c r="C31" s="106" t="s">
        <v>1190</v>
      </c>
      <c r="D31" s="102"/>
      <c r="E31" s="102"/>
      <c r="F31" s="102"/>
      <c r="G31" s="104"/>
      <c r="H31" s="104"/>
      <c r="I31" s="102"/>
    </row>
    <row r="32" spans="1:9" ht="24">
      <c r="A32" s="91"/>
      <c r="B32" s="167"/>
      <c r="C32" s="103" t="s">
        <v>1191</v>
      </c>
      <c r="D32" s="104"/>
      <c r="E32" s="91" t="s">
        <v>1192</v>
      </c>
      <c r="F32" s="105">
        <v>20090</v>
      </c>
      <c r="G32" s="107"/>
      <c r="H32" s="108"/>
      <c r="I32" s="102" t="s">
        <v>1181</v>
      </c>
    </row>
    <row r="33" spans="1:9" ht="24">
      <c r="A33" s="91"/>
      <c r="B33" s="167"/>
      <c r="C33" s="106" t="s">
        <v>1193</v>
      </c>
      <c r="D33" s="104"/>
      <c r="E33" s="102" t="s">
        <v>1194</v>
      </c>
      <c r="F33" s="102"/>
      <c r="G33" s="107"/>
      <c r="H33" s="108"/>
      <c r="I33" s="102"/>
    </row>
    <row r="34" spans="1:9" ht="24">
      <c r="A34" s="91"/>
      <c r="B34" s="167"/>
      <c r="C34" s="106" t="s">
        <v>1195</v>
      </c>
      <c r="D34" s="104"/>
      <c r="E34" s="102"/>
      <c r="F34" s="102"/>
      <c r="G34" s="107"/>
      <c r="H34" s="108"/>
      <c r="I34" s="102"/>
    </row>
    <row r="35" spans="1:9" ht="24">
      <c r="A35" s="91"/>
      <c r="B35" s="167"/>
      <c r="C35" s="103" t="s">
        <v>1196</v>
      </c>
      <c r="D35" s="104"/>
      <c r="E35" s="91" t="s">
        <v>1197</v>
      </c>
      <c r="F35" s="91" t="s">
        <v>1736</v>
      </c>
      <c r="G35" s="104"/>
      <c r="H35" s="104"/>
      <c r="I35" s="102" t="s">
        <v>1181</v>
      </c>
    </row>
    <row r="36" spans="1:9" ht="24">
      <c r="A36" s="91"/>
      <c r="B36" s="167"/>
      <c r="C36" s="106" t="s">
        <v>1198</v>
      </c>
      <c r="D36" s="104"/>
      <c r="E36" s="91" t="s">
        <v>1199</v>
      </c>
      <c r="F36" s="91"/>
      <c r="G36" s="104"/>
      <c r="H36" s="104"/>
      <c r="I36" s="91"/>
    </row>
    <row r="37" spans="1:9" ht="24">
      <c r="A37" s="91"/>
      <c r="B37" s="167"/>
      <c r="C37" s="106"/>
      <c r="D37" s="104"/>
      <c r="E37" s="91" t="s">
        <v>1200</v>
      </c>
      <c r="F37" s="91"/>
      <c r="G37" s="104"/>
      <c r="H37" s="104"/>
      <c r="I37" s="91"/>
    </row>
    <row r="38" spans="1:9" ht="24">
      <c r="A38" s="91"/>
      <c r="B38" s="167"/>
      <c r="C38" s="103" t="s">
        <v>1201</v>
      </c>
      <c r="D38" s="104"/>
      <c r="E38" s="91" t="s">
        <v>1202</v>
      </c>
      <c r="F38" s="91" t="s">
        <v>1736</v>
      </c>
      <c r="G38" s="107"/>
      <c r="H38" s="108"/>
      <c r="I38" s="91"/>
    </row>
    <row r="39" spans="1:9" ht="24">
      <c r="A39" s="91"/>
      <c r="B39" s="167"/>
      <c r="C39" s="106" t="s">
        <v>1203</v>
      </c>
      <c r="D39" s="104"/>
      <c r="E39" s="91" t="s">
        <v>1204</v>
      </c>
      <c r="F39" s="91"/>
      <c r="G39" s="107"/>
      <c r="H39" s="108"/>
      <c r="I39" s="91"/>
    </row>
    <row r="40" spans="1:9" ht="24">
      <c r="A40" s="91"/>
      <c r="B40" s="167"/>
      <c r="C40" s="106" t="s">
        <v>1205</v>
      </c>
      <c r="D40" s="104"/>
      <c r="E40" s="91" t="s">
        <v>1206</v>
      </c>
      <c r="F40" s="91"/>
      <c r="G40" s="107"/>
      <c r="H40" s="108"/>
      <c r="I40" s="91"/>
    </row>
    <row r="41" spans="1:9" ht="24">
      <c r="A41" s="91"/>
      <c r="B41" s="167"/>
      <c r="C41" s="103" t="s">
        <v>1207</v>
      </c>
      <c r="D41" s="104"/>
      <c r="E41" s="91" t="s">
        <v>1444</v>
      </c>
      <c r="F41" s="91" t="s">
        <v>1208</v>
      </c>
      <c r="G41" s="104"/>
      <c r="H41" s="104"/>
      <c r="I41" s="91"/>
    </row>
    <row r="42" spans="1:9" ht="24">
      <c r="A42" s="91"/>
      <c r="B42" s="167"/>
      <c r="C42" s="106" t="s">
        <v>1209</v>
      </c>
      <c r="D42" s="104"/>
      <c r="E42" s="91" t="s">
        <v>1210</v>
      </c>
      <c r="F42" s="91" t="s">
        <v>986</v>
      </c>
      <c r="G42" s="104"/>
      <c r="H42" s="104"/>
      <c r="I42" s="91"/>
    </row>
    <row r="43" spans="1:9" ht="24">
      <c r="A43" s="91"/>
      <c r="B43" s="167"/>
      <c r="C43" s="106"/>
      <c r="D43" s="104"/>
      <c r="E43" s="91" t="s">
        <v>1211</v>
      </c>
      <c r="F43" s="91"/>
      <c r="G43" s="104"/>
      <c r="H43" s="104"/>
      <c r="I43" s="91"/>
    </row>
    <row r="44" spans="1:9" ht="24">
      <c r="A44" s="91"/>
      <c r="B44" s="167"/>
      <c r="C44" s="106" t="s">
        <v>1212</v>
      </c>
      <c r="D44" s="104"/>
      <c r="E44" s="91" t="s">
        <v>1213</v>
      </c>
      <c r="F44" s="91" t="s">
        <v>1214</v>
      </c>
      <c r="G44" s="107"/>
      <c r="H44" s="108"/>
      <c r="I44" s="91"/>
    </row>
    <row r="45" spans="1:9" ht="24">
      <c r="A45" s="91"/>
      <c r="B45" s="167"/>
      <c r="C45" s="106" t="s">
        <v>1215</v>
      </c>
      <c r="D45" s="104"/>
      <c r="E45" s="91" t="s">
        <v>1216</v>
      </c>
      <c r="F45" s="91"/>
      <c r="G45" s="107"/>
      <c r="H45" s="108"/>
      <c r="I45" s="91"/>
    </row>
    <row r="46" spans="1:9" ht="24">
      <c r="A46" s="91"/>
      <c r="B46" s="167"/>
      <c r="C46" s="106"/>
      <c r="D46" s="104"/>
      <c r="E46" s="91" t="s">
        <v>1217</v>
      </c>
      <c r="F46" s="91"/>
      <c r="G46" s="107"/>
      <c r="H46" s="108"/>
      <c r="I46" s="91"/>
    </row>
    <row r="47" spans="1:9" ht="24">
      <c r="A47" s="91"/>
      <c r="B47" s="109"/>
      <c r="C47" s="106" t="s">
        <v>1218</v>
      </c>
      <c r="D47" s="109"/>
      <c r="E47" s="91" t="s">
        <v>1219</v>
      </c>
      <c r="F47" s="91" t="s">
        <v>1736</v>
      </c>
      <c r="G47" s="91"/>
      <c r="H47" s="91"/>
      <c r="I47" s="102" t="s">
        <v>1181</v>
      </c>
    </row>
    <row r="48" spans="1:9" ht="24">
      <c r="A48" s="91"/>
      <c r="B48" s="109"/>
      <c r="C48" s="106" t="s">
        <v>1220</v>
      </c>
      <c r="D48" s="109"/>
      <c r="E48" s="91" t="s">
        <v>1221</v>
      </c>
      <c r="F48" s="91"/>
      <c r="G48" s="91"/>
      <c r="H48" s="91"/>
      <c r="I48" s="91"/>
    </row>
    <row r="49" spans="1:9" ht="24">
      <c r="A49" s="91"/>
      <c r="B49" s="109"/>
      <c r="C49" s="106" t="s">
        <v>1222</v>
      </c>
      <c r="D49" s="109"/>
      <c r="E49" s="91" t="s">
        <v>1223</v>
      </c>
      <c r="F49" s="91" t="s">
        <v>1736</v>
      </c>
      <c r="G49" s="107"/>
      <c r="H49" s="108"/>
      <c r="I49" s="91"/>
    </row>
    <row r="50" spans="1:9" ht="24">
      <c r="A50" s="91"/>
      <c r="B50" s="109"/>
      <c r="C50" s="106" t="s">
        <v>1224</v>
      </c>
      <c r="D50" s="109"/>
      <c r="E50" s="91" t="s">
        <v>1225</v>
      </c>
      <c r="F50" s="91"/>
      <c r="G50" s="107"/>
      <c r="H50" s="108"/>
      <c r="I50" s="91"/>
    </row>
    <row r="51" spans="1:9" ht="24">
      <c r="A51" s="91"/>
      <c r="B51" s="109"/>
      <c r="C51" s="106" t="s">
        <v>1226</v>
      </c>
      <c r="D51" s="109"/>
      <c r="E51" s="91"/>
      <c r="F51" s="91"/>
      <c r="G51" s="107"/>
      <c r="H51" s="108"/>
      <c r="I51" s="91"/>
    </row>
    <row r="52" spans="1:9" ht="24">
      <c r="A52" s="91"/>
      <c r="B52" s="109"/>
      <c r="C52" s="106" t="s">
        <v>1227</v>
      </c>
      <c r="D52" s="109"/>
      <c r="E52" s="91"/>
      <c r="F52" s="91" t="s">
        <v>1736</v>
      </c>
      <c r="G52" s="91"/>
      <c r="H52" s="91"/>
      <c r="I52" s="91"/>
    </row>
    <row r="53" spans="1:9" ht="24">
      <c r="A53" s="91"/>
      <c r="B53" s="109"/>
      <c r="C53" s="106" t="s">
        <v>1228</v>
      </c>
      <c r="D53" s="109"/>
      <c r="E53" s="91"/>
      <c r="F53" s="91"/>
      <c r="G53" s="91"/>
      <c r="H53" s="91"/>
      <c r="I53" s="91"/>
    </row>
    <row r="54" spans="1:9" ht="24">
      <c r="A54" s="91"/>
      <c r="B54" s="109"/>
      <c r="C54" s="96" t="s">
        <v>1229</v>
      </c>
      <c r="D54" s="109"/>
      <c r="E54" s="91"/>
      <c r="F54" s="91" t="s">
        <v>1230</v>
      </c>
      <c r="G54" s="91"/>
      <c r="H54" s="91"/>
      <c r="I54" s="102" t="s">
        <v>1181</v>
      </c>
    </row>
    <row r="55" spans="1:9" ht="24">
      <c r="A55" s="91"/>
      <c r="B55" s="109"/>
      <c r="C55" s="109" t="s">
        <v>672</v>
      </c>
      <c r="D55" s="109"/>
      <c r="E55" s="91"/>
      <c r="F55" s="91"/>
      <c r="G55" s="91"/>
      <c r="H55" s="91"/>
      <c r="I55" s="91"/>
    </row>
    <row r="56" spans="1:9" s="112" customFormat="1" ht="24">
      <c r="A56" s="91"/>
      <c r="B56" s="109"/>
      <c r="C56" s="91" t="s">
        <v>1231</v>
      </c>
      <c r="D56" s="101" t="s">
        <v>1176</v>
      </c>
      <c r="E56" s="110"/>
      <c r="F56" s="111"/>
      <c r="G56" s="107"/>
      <c r="H56" s="108"/>
      <c r="I56" s="104"/>
    </row>
    <row r="57" spans="1:9" s="112" customFormat="1" ht="24">
      <c r="A57" s="91"/>
      <c r="B57" s="109"/>
      <c r="C57" s="91" t="s">
        <v>1232</v>
      </c>
      <c r="D57" s="102" t="s">
        <v>1233</v>
      </c>
      <c r="E57" s="110"/>
      <c r="F57" s="111"/>
      <c r="G57" s="107"/>
      <c r="H57" s="108"/>
      <c r="I57" s="104"/>
    </row>
    <row r="58" spans="1:9" s="114" customFormat="1" ht="24">
      <c r="A58" s="108"/>
      <c r="B58" s="167"/>
      <c r="C58" s="113" t="s">
        <v>1234</v>
      </c>
      <c r="D58" s="102"/>
      <c r="E58" s="102" t="s">
        <v>1235</v>
      </c>
      <c r="F58" s="102" t="s">
        <v>1479</v>
      </c>
      <c r="G58" s="104"/>
      <c r="H58" s="104"/>
      <c r="I58" s="102" t="s">
        <v>1236</v>
      </c>
    </row>
    <row r="59" spans="1:9" s="114" customFormat="1" ht="24">
      <c r="A59" s="108"/>
      <c r="B59" s="167"/>
      <c r="C59" s="113"/>
      <c r="D59" s="102"/>
      <c r="E59" s="102" t="s">
        <v>1237</v>
      </c>
      <c r="F59" s="102"/>
      <c r="G59" s="104"/>
      <c r="H59" s="104"/>
      <c r="I59" s="102"/>
    </row>
    <row r="60" spans="1:9" s="114" customFormat="1" ht="24">
      <c r="A60" s="108"/>
      <c r="B60" s="167"/>
      <c r="C60" s="113"/>
      <c r="D60" s="102"/>
      <c r="E60" s="102" t="s">
        <v>1238</v>
      </c>
      <c r="F60" s="102"/>
      <c r="G60" s="104"/>
      <c r="H60" s="104"/>
      <c r="I60" s="102"/>
    </row>
    <row r="61" spans="1:9" s="114" customFormat="1" ht="24">
      <c r="A61" s="108"/>
      <c r="B61" s="167"/>
      <c r="C61" s="113" t="s">
        <v>1239</v>
      </c>
      <c r="D61" s="104"/>
      <c r="E61" s="102" t="s">
        <v>1240</v>
      </c>
      <c r="F61" s="105">
        <v>20090</v>
      </c>
      <c r="G61" s="107"/>
      <c r="H61" s="108"/>
      <c r="I61" s="102" t="s">
        <v>1236</v>
      </c>
    </row>
    <row r="62" spans="1:9" s="114" customFormat="1" ht="24">
      <c r="A62" s="108"/>
      <c r="B62" s="167"/>
      <c r="C62" s="113"/>
      <c r="D62" s="104"/>
      <c r="E62" s="102" t="s">
        <v>1241</v>
      </c>
      <c r="F62" s="102"/>
      <c r="G62" s="107"/>
      <c r="H62" s="108"/>
      <c r="I62" s="102"/>
    </row>
    <row r="63" spans="1:9" s="114" customFormat="1" ht="24">
      <c r="A63" s="108"/>
      <c r="B63" s="167"/>
      <c r="C63" s="102"/>
      <c r="D63" s="104"/>
      <c r="E63" s="102" t="s">
        <v>1242</v>
      </c>
      <c r="F63" s="102"/>
      <c r="G63" s="107"/>
      <c r="H63" s="108"/>
      <c r="I63" s="102"/>
    </row>
    <row r="64" spans="1:9" s="114" customFormat="1" ht="24">
      <c r="A64" s="108"/>
      <c r="B64" s="167"/>
      <c r="C64" s="102"/>
      <c r="D64" s="104"/>
      <c r="E64" s="102"/>
      <c r="F64" s="102"/>
      <c r="G64" s="107"/>
      <c r="H64" s="108"/>
      <c r="I64" s="102"/>
    </row>
    <row r="65" spans="1:9" s="114" customFormat="1" ht="24">
      <c r="A65" s="108"/>
      <c r="B65" s="167"/>
      <c r="C65" s="102" t="s">
        <v>0</v>
      </c>
      <c r="D65" s="104"/>
      <c r="E65" s="110"/>
      <c r="F65" s="102" t="s">
        <v>1230</v>
      </c>
      <c r="G65" s="104"/>
      <c r="H65" s="104"/>
      <c r="I65" s="102" t="s">
        <v>1236</v>
      </c>
    </row>
    <row r="66" spans="1:9" s="114" customFormat="1" ht="24">
      <c r="A66" s="108"/>
      <c r="B66" s="167"/>
      <c r="C66" s="102"/>
      <c r="D66" s="104"/>
      <c r="E66" s="110"/>
      <c r="F66" s="115"/>
      <c r="G66" s="104"/>
      <c r="H66" s="104"/>
      <c r="I66" s="102"/>
    </row>
    <row r="67" spans="1:9" s="114" customFormat="1" ht="24">
      <c r="A67" s="108"/>
      <c r="B67" s="167"/>
      <c r="C67" s="102" t="s">
        <v>1</v>
      </c>
      <c r="D67" s="101"/>
      <c r="E67" s="116"/>
      <c r="F67" s="102" t="s">
        <v>1230</v>
      </c>
      <c r="G67" s="107"/>
      <c r="H67" s="108"/>
      <c r="I67" s="102"/>
    </row>
    <row r="68" spans="1:9" s="114" customFormat="1" ht="24">
      <c r="A68" s="108"/>
      <c r="B68" s="167"/>
      <c r="C68" s="113" t="s">
        <v>2</v>
      </c>
      <c r="D68" s="101"/>
      <c r="E68" s="116"/>
      <c r="F68" s="102" t="s">
        <v>1230</v>
      </c>
      <c r="G68" s="104"/>
      <c r="H68" s="104"/>
      <c r="I68" s="91" t="s">
        <v>3</v>
      </c>
    </row>
    <row r="69" spans="1:9" s="114" customFormat="1" ht="24">
      <c r="A69" s="108"/>
      <c r="B69" s="167"/>
      <c r="C69" s="102"/>
      <c r="D69" s="101"/>
      <c r="E69" s="116"/>
      <c r="F69" s="115"/>
      <c r="G69" s="104"/>
      <c r="H69" s="104"/>
      <c r="I69" s="102"/>
    </row>
    <row r="70" spans="1:9" s="114" customFormat="1" ht="24">
      <c r="A70" s="108"/>
      <c r="B70" s="167"/>
      <c r="C70" s="116"/>
      <c r="D70" s="104"/>
      <c r="E70" s="116"/>
      <c r="F70" s="104"/>
      <c r="G70" s="107"/>
      <c r="H70" s="108"/>
      <c r="I70" s="102" t="s">
        <v>1236</v>
      </c>
    </row>
    <row r="71" spans="1:9" s="114" customFormat="1" ht="24">
      <c r="A71" s="108"/>
      <c r="B71" s="167"/>
      <c r="C71" s="109"/>
      <c r="D71" s="91"/>
      <c r="E71" s="91"/>
      <c r="F71" s="102"/>
      <c r="G71" s="91"/>
      <c r="H71" s="91"/>
      <c r="I71" s="102"/>
    </row>
    <row r="72" spans="1:9" s="114" customFormat="1" ht="24">
      <c r="A72" s="108"/>
      <c r="B72" s="167"/>
      <c r="C72" s="116"/>
      <c r="D72" s="101"/>
      <c r="E72" s="116"/>
      <c r="F72" s="102"/>
      <c r="G72" s="104"/>
      <c r="H72" s="104"/>
      <c r="I72" s="102"/>
    </row>
    <row r="73" spans="1:9" s="114" customFormat="1" ht="24">
      <c r="A73" s="108"/>
      <c r="B73" s="167"/>
      <c r="C73" s="117"/>
      <c r="D73" s="118"/>
      <c r="E73" s="118"/>
      <c r="F73" s="115"/>
      <c r="G73" s="119"/>
      <c r="H73" s="119"/>
      <c r="I73" s="119"/>
    </row>
    <row r="74" spans="1:9" s="112" customFormat="1" ht="24">
      <c r="A74" s="91"/>
      <c r="B74" s="109"/>
      <c r="C74" s="102" t="s">
        <v>4</v>
      </c>
      <c r="D74" s="101" t="s">
        <v>1176</v>
      </c>
      <c r="E74" s="91"/>
      <c r="F74" s="119"/>
      <c r="G74" s="119"/>
      <c r="H74" s="119"/>
      <c r="I74" s="119"/>
    </row>
    <row r="75" spans="1:9" s="112" customFormat="1" ht="24">
      <c r="A75" s="91"/>
      <c r="B75" s="109"/>
      <c r="C75" s="102" t="s">
        <v>5</v>
      </c>
      <c r="D75" s="102" t="s">
        <v>6</v>
      </c>
      <c r="E75" s="102" t="s">
        <v>7</v>
      </c>
      <c r="F75" s="102" t="s">
        <v>1736</v>
      </c>
      <c r="G75" s="119"/>
      <c r="H75" s="119"/>
      <c r="I75" s="102" t="s">
        <v>8</v>
      </c>
    </row>
    <row r="76" spans="1:9" s="112" customFormat="1" ht="24">
      <c r="A76" s="91"/>
      <c r="B76" s="109"/>
      <c r="C76" s="102"/>
      <c r="D76" s="102" t="s">
        <v>9</v>
      </c>
      <c r="E76" s="91" t="s">
        <v>10</v>
      </c>
      <c r="F76" s="102"/>
      <c r="G76" s="91"/>
      <c r="H76" s="91"/>
      <c r="I76" s="102"/>
    </row>
    <row r="77" spans="1:9" s="112" customFormat="1" ht="24">
      <c r="A77" s="91"/>
      <c r="B77" s="109"/>
      <c r="C77" s="102"/>
      <c r="D77" s="91"/>
      <c r="E77" s="91" t="s">
        <v>11</v>
      </c>
      <c r="F77" s="102"/>
      <c r="G77" s="91"/>
      <c r="H77" s="91"/>
      <c r="I77" s="102"/>
    </row>
    <row r="78" spans="1:9" s="112" customFormat="1" ht="24">
      <c r="A78" s="91"/>
      <c r="B78" s="109"/>
      <c r="C78" s="102" t="s">
        <v>12</v>
      </c>
      <c r="D78" s="118"/>
      <c r="E78" s="102" t="s">
        <v>13</v>
      </c>
      <c r="F78" s="102" t="s">
        <v>14</v>
      </c>
      <c r="G78" s="119"/>
      <c r="H78" s="119"/>
      <c r="I78" s="102" t="s">
        <v>8</v>
      </c>
    </row>
    <row r="79" spans="1:9" s="112" customFormat="1" ht="24">
      <c r="A79" s="91"/>
      <c r="B79" s="109"/>
      <c r="C79" s="102"/>
      <c r="D79" s="91"/>
      <c r="E79" s="102" t="s">
        <v>15</v>
      </c>
      <c r="F79" s="102" t="s">
        <v>16</v>
      </c>
      <c r="G79" s="119"/>
      <c r="H79" s="119"/>
      <c r="I79" s="102"/>
    </row>
    <row r="80" spans="1:9" s="112" customFormat="1" ht="24">
      <c r="A80" s="91"/>
      <c r="B80" s="109"/>
      <c r="C80" s="102" t="s">
        <v>17</v>
      </c>
      <c r="D80" s="91"/>
      <c r="E80" s="91" t="s">
        <v>18</v>
      </c>
      <c r="F80" s="102" t="s">
        <v>16</v>
      </c>
      <c r="G80" s="91"/>
      <c r="H80" s="91"/>
      <c r="I80" s="102" t="s">
        <v>1236</v>
      </c>
    </row>
    <row r="81" spans="1:9" s="112" customFormat="1" ht="27">
      <c r="A81" s="91"/>
      <c r="B81" s="109"/>
      <c r="C81" s="120" t="s">
        <v>19</v>
      </c>
      <c r="D81" s="91"/>
      <c r="E81" s="91"/>
      <c r="F81" s="102" t="s">
        <v>14</v>
      </c>
      <c r="G81" s="91"/>
      <c r="H81" s="91"/>
      <c r="I81" s="91"/>
    </row>
    <row r="82" spans="1:9" s="112" customFormat="1" ht="24">
      <c r="A82" s="91"/>
      <c r="B82" s="109"/>
      <c r="C82" s="109"/>
      <c r="D82" s="91"/>
      <c r="E82" s="91"/>
      <c r="F82" s="91"/>
      <c r="G82" s="91"/>
      <c r="H82" s="91"/>
      <c r="I82" s="91"/>
    </row>
    <row r="83" spans="1:9" ht="24">
      <c r="A83" s="91"/>
      <c r="B83" s="109"/>
      <c r="C83" s="91"/>
      <c r="D83" s="91"/>
      <c r="E83" s="91"/>
      <c r="F83" s="102"/>
      <c r="G83" s="91"/>
      <c r="H83" s="91"/>
      <c r="I83" s="91"/>
    </row>
    <row r="84" spans="1:9" ht="24">
      <c r="A84" s="91"/>
      <c r="B84" s="109"/>
      <c r="C84" s="91"/>
      <c r="D84" s="91"/>
      <c r="E84" s="91"/>
      <c r="F84" s="91"/>
      <c r="G84" s="91">
        <f>SUM(G8:G83)</f>
        <v>3060</v>
      </c>
      <c r="H84" s="91"/>
      <c r="I84" s="91"/>
    </row>
    <row r="85" spans="1:9" ht="24">
      <c r="A85" s="91">
        <v>3</v>
      </c>
      <c r="B85" s="109">
        <f>รวมประจำ!C20</f>
        <v>130558</v>
      </c>
      <c r="C85" s="121" t="s">
        <v>20</v>
      </c>
      <c r="D85" s="91"/>
      <c r="E85" s="91"/>
      <c r="F85" s="91"/>
      <c r="G85" s="93">
        <f>SUM(G87:G91)</f>
        <v>20300</v>
      </c>
      <c r="H85" s="91"/>
      <c r="I85" s="91"/>
    </row>
    <row r="86" spans="1:9" ht="27.75" customHeight="1">
      <c r="A86" s="91"/>
      <c r="B86" s="109"/>
      <c r="C86" s="122" t="s">
        <v>21</v>
      </c>
      <c r="D86" s="91"/>
      <c r="E86" s="91"/>
      <c r="F86" s="91"/>
      <c r="G86" s="91"/>
      <c r="H86" s="91"/>
      <c r="I86" s="91"/>
    </row>
    <row r="87" spans="1:9" ht="24">
      <c r="A87" s="91"/>
      <c r="B87" s="109"/>
      <c r="C87" s="123" t="s">
        <v>22</v>
      </c>
      <c r="D87" s="91" t="s">
        <v>23</v>
      </c>
      <c r="E87" s="91"/>
      <c r="F87" s="108" t="s">
        <v>180</v>
      </c>
      <c r="G87" s="124">
        <v>1725</v>
      </c>
      <c r="H87" s="108" t="s">
        <v>535</v>
      </c>
      <c r="I87" s="102" t="s">
        <v>24</v>
      </c>
    </row>
    <row r="88" spans="1:9" ht="24">
      <c r="A88" s="91"/>
      <c r="B88" s="109"/>
      <c r="C88" s="125" t="s">
        <v>25</v>
      </c>
      <c r="D88" s="91"/>
      <c r="E88" s="91"/>
      <c r="F88" s="108" t="s">
        <v>180</v>
      </c>
      <c r="G88" s="107">
        <v>6525</v>
      </c>
      <c r="H88" s="108" t="s">
        <v>535</v>
      </c>
      <c r="I88" s="102" t="s">
        <v>24</v>
      </c>
    </row>
    <row r="89" spans="1:9" ht="24">
      <c r="A89" s="91"/>
      <c r="B89" s="109"/>
      <c r="C89" s="126" t="s">
        <v>26</v>
      </c>
      <c r="D89" s="91"/>
      <c r="E89" s="91"/>
      <c r="F89" s="108" t="s">
        <v>2568</v>
      </c>
      <c r="G89" s="124">
        <v>6000</v>
      </c>
      <c r="H89" s="108" t="s">
        <v>535</v>
      </c>
      <c r="I89" s="127" t="s">
        <v>1819</v>
      </c>
    </row>
    <row r="90" spans="1:9" ht="24">
      <c r="A90" s="91"/>
      <c r="B90" s="109"/>
      <c r="C90" s="126" t="s">
        <v>27</v>
      </c>
      <c r="D90" s="91"/>
      <c r="E90" s="91"/>
      <c r="F90" s="91"/>
      <c r="G90" s="91"/>
      <c r="H90" s="91"/>
      <c r="I90" s="91" t="s">
        <v>28</v>
      </c>
    </row>
    <row r="91" spans="1:9" ht="24">
      <c r="A91" s="91"/>
      <c r="B91" s="109"/>
      <c r="C91" s="128" t="s">
        <v>29</v>
      </c>
      <c r="D91" s="91"/>
      <c r="E91" s="91"/>
      <c r="F91" s="111" t="s">
        <v>513</v>
      </c>
      <c r="G91" s="107">
        <v>6050</v>
      </c>
      <c r="H91" s="108" t="s">
        <v>535</v>
      </c>
      <c r="I91" s="116" t="s">
        <v>30</v>
      </c>
    </row>
    <row r="92" spans="1:9" ht="24">
      <c r="A92" s="91">
        <v>4</v>
      </c>
      <c r="B92" s="109">
        <f>รวมประจำ!C21</f>
        <v>130559</v>
      </c>
      <c r="C92" s="129" t="s">
        <v>31</v>
      </c>
      <c r="D92" s="91" t="s">
        <v>32</v>
      </c>
      <c r="E92" s="91" t="s">
        <v>33</v>
      </c>
      <c r="F92" s="111"/>
      <c r="G92" s="107">
        <v>13000</v>
      </c>
      <c r="H92" s="108" t="s">
        <v>535</v>
      </c>
      <c r="I92" s="127" t="s">
        <v>1819</v>
      </c>
    </row>
    <row r="93" spans="1:9" ht="24">
      <c r="A93" s="91"/>
      <c r="B93" s="109"/>
      <c r="C93" s="130" t="s">
        <v>34</v>
      </c>
      <c r="D93" s="91" t="s">
        <v>35</v>
      </c>
      <c r="E93" s="91" t="s">
        <v>36</v>
      </c>
      <c r="F93" s="111"/>
      <c r="G93" s="107"/>
      <c r="H93" s="108"/>
      <c r="I93" s="91" t="s">
        <v>28</v>
      </c>
    </row>
    <row r="94" spans="1:9" ht="48">
      <c r="A94" s="91"/>
      <c r="B94" s="109"/>
      <c r="C94" s="131" t="s">
        <v>1445</v>
      </c>
      <c r="D94" s="91"/>
      <c r="E94" s="91" t="s">
        <v>37</v>
      </c>
      <c r="F94" s="111" t="s">
        <v>38</v>
      </c>
      <c r="G94" s="107"/>
      <c r="H94" s="108"/>
      <c r="I94" s="116"/>
    </row>
    <row r="95" spans="1:9" ht="24">
      <c r="A95" s="91"/>
      <c r="B95" s="109"/>
      <c r="C95" s="131" t="s">
        <v>39</v>
      </c>
      <c r="D95" s="91"/>
      <c r="E95" s="91"/>
      <c r="F95" s="111"/>
      <c r="G95" s="107"/>
      <c r="H95" s="108"/>
      <c r="I95" s="116"/>
    </row>
    <row r="96" spans="1:9" ht="24">
      <c r="A96" s="91"/>
      <c r="B96" s="109"/>
      <c r="C96" s="131" t="s">
        <v>40</v>
      </c>
      <c r="D96" s="91"/>
      <c r="E96" s="91"/>
      <c r="F96" s="111" t="s">
        <v>41</v>
      </c>
      <c r="G96" s="107"/>
      <c r="H96" s="108"/>
      <c r="I96" s="116"/>
    </row>
    <row r="97" spans="1:9" ht="24">
      <c r="A97" s="91"/>
      <c r="B97" s="109"/>
      <c r="C97" s="131" t="s">
        <v>42</v>
      </c>
      <c r="D97" s="91"/>
      <c r="E97" s="91"/>
      <c r="F97" s="111" t="s">
        <v>41</v>
      </c>
      <c r="G97" s="107"/>
      <c r="H97" s="108"/>
      <c r="I97" s="116"/>
    </row>
    <row r="98" spans="1:9" ht="23.25" customHeight="1">
      <c r="A98" s="91"/>
      <c r="B98" s="109"/>
      <c r="C98" s="131" t="s">
        <v>43</v>
      </c>
      <c r="D98" s="91"/>
      <c r="E98" s="91"/>
      <c r="F98" s="111" t="s">
        <v>44</v>
      </c>
      <c r="G98" s="107"/>
      <c r="H98" s="108"/>
      <c r="I98" s="116"/>
    </row>
    <row r="99" spans="1:9" ht="48">
      <c r="A99" s="91"/>
      <c r="B99" s="109"/>
      <c r="C99" s="131" t="s">
        <v>45</v>
      </c>
      <c r="D99" s="91"/>
      <c r="E99" s="91"/>
      <c r="F99" s="111" t="s">
        <v>399</v>
      </c>
      <c r="G99" s="107"/>
      <c r="H99" s="108"/>
      <c r="I99" s="116"/>
    </row>
    <row r="100" spans="1:9" ht="24">
      <c r="A100" s="91"/>
      <c r="B100" s="109"/>
      <c r="C100" s="128" t="s">
        <v>46</v>
      </c>
      <c r="D100" s="91"/>
      <c r="E100" s="91"/>
      <c r="F100" s="111"/>
      <c r="G100" s="107"/>
      <c r="H100" s="108"/>
      <c r="I100" s="116"/>
    </row>
    <row r="101" spans="1:9" ht="24">
      <c r="A101" s="91">
        <v>5</v>
      </c>
      <c r="B101" s="109">
        <f>รวมประจำ!C22</f>
        <v>130560</v>
      </c>
      <c r="C101" s="132" t="s">
        <v>47</v>
      </c>
      <c r="D101" s="106" t="s">
        <v>1446</v>
      </c>
      <c r="E101" s="91" t="s">
        <v>48</v>
      </c>
      <c r="F101" s="90" t="s">
        <v>1767</v>
      </c>
      <c r="G101" s="93">
        <v>3000</v>
      </c>
      <c r="H101" s="108" t="s">
        <v>535</v>
      </c>
      <c r="I101" s="91" t="s">
        <v>49</v>
      </c>
    </row>
    <row r="102" spans="1:9" ht="24">
      <c r="A102" s="91"/>
      <c r="B102" s="91"/>
      <c r="C102" s="91"/>
      <c r="D102" s="91" t="s">
        <v>925</v>
      </c>
      <c r="E102" s="91" t="s">
        <v>50</v>
      </c>
      <c r="F102" s="91"/>
      <c r="G102" s="91"/>
      <c r="H102" s="91"/>
      <c r="I102" s="91"/>
    </row>
    <row r="103" spans="1:9" ht="24">
      <c r="A103" s="91"/>
      <c r="B103" s="91"/>
      <c r="C103" s="91"/>
      <c r="D103" s="91"/>
      <c r="E103" s="91" t="s">
        <v>51</v>
      </c>
      <c r="F103" s="91"/>
      <c r="G103" s="91"/>
      <c r="H103" s="91"/>
      <c r="I103" s="91"/>
    </row>
    <row r="104" spans="1:9" ht="24">
      <c r="A104" s="133"/>
      <c r="B104" s="133"/>
      <c r="C104" s="133"/>
      <c r="D104" s="133"/>
      <c r="E104" s="134" t="s">
        <v>52</v>
      </c>
      <c r="F104" s="133"/>
      <c r="G104" s="133"/>
      <c r="H104" s="133"/>
      <c r="I104" s="133"/>
    </row>
  </sheetData>
  <sheetProtection/>
  <mergeCells count="4">
    <mergeCell ref="A2:I2"/>
    <mergeCell ref="A1:I1"/>
    <mergeCell ref="A5:I5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94">
      <selection activeCell="C82" sqref="C82"/>
    </sheetView>
  </sheetViews>
  <sheetFormatPr defaultColWidth="9.00390625" defaultRowHeight="14.25"/>
  <cols>
    <col min="1" max="1" width="5.75390625" style="31" customWidth="1"/>
    <col min="2" max="2" width="7.00390625" style="31" customWidth="1"/>
    <col min="3" max="3" width="36.875" style="31" customWidth="1"/>
    <col min="4" max="4" width="14.875" style="31" customWidth="1"/>
    <col min="5" max="5" width="24.625" style="31" customWidth="1"/>
    <col min="6" max="6" width="9.00390625" style="31" customWidth="1"/>
    <col min="7" max="7" width="9.875" style="31" customWidth="1"/>
    <col min="8" max="16384" width="9.00390625" style="31" customWidth="1"/>
  </cols>
  <sheetData>
    <row r="1" spans="1:9" ht="21.75">
      <c r="A1" s="1131" t="s">
        <v>750</v>
      </c>
      <c r="B1" s="1131"/>
      <c r="C1" s="1131"/>
      <c r="D1" s="1131"/>
      <c r="E1" s="1131"/>
      <c r="F1" s="1131"/>
      <c r="G1" s="1131"/>
      <c r="H1" s="1131"/>
      <c r="I1" s="1131"/>
    </row>
    <row r="2" spans="1:9" ht="21.75">
      <c r="A2" s="1131" t="s">
        <v>2239</v>
      </c>
      <c r="B2" s="1131"/>
      <c r="C2" s="1131"/>
      <c r="D2" s="1131"/>
      <c r="E2" s="1131"/>
      <c r="F2" s="1131"/>
      <c r="G2" s="1131"/>
      <c r="H2" s="1131"/>
      <c r="I2" s="1131"/>
    </row>
    <row r="3" ht="21.75">
      <c r="A3" s="31" t="s">
        <v>1915</v>
      </c>
    </row>
    <row r="5" spans="1:9" ht="21.75">
      <c r="A5" s="32" t="s">
        <v>518</v>
      </c>
      <c r="B5" s="32" t="s">
        <v>712</v>
      </c>
      <c r="C5" s="32" t="s">
        <v>713</v>
      </c>
      <c r="D5" s="32" t="s">
        <v>714</v>
      </c>
      <c r="E5" s="32" t="s">
        <v>715</v>
      </c>
      <c r="F5" s="32" t="s">
        <v>716</v>
      </c>
      <c r="G5" s="1132" t="s">
        <v>519</v>
      </c>
      <c r="H5" s="1133"/>
      <c r="I5" s="32" t="s">
        <v>520</v>
      </c>
    </row>
    <row r="6" spans="1:9" ht="21.75">
      <c r="A6" s="33"/>
      <c r="B6" s="34" t="s">
        <v>717</v>
      </c>
      <c r="C6" s="33"/>
      <c r="D6" s="33"/>
      <c r="E6" s="34" t="s">
        <v>718</v>
      </c>
      <c r="F6" s="34" t="s">
        <v>719</v>
      </c>
      <c r="G6" s="35" t="s">
        <v>521</v>
      </c>
      <c r="H6" s="35" t="s">
        <v>720</v>
      </c>
      <c r="I6" s="33"/>
    </row>
    <row r="7" spans="1:9" ht="21.75">
      <c r="A7" s="36"/>
      <c r="B7" s="36"/>
      <c r="C7" s="135" t="s">
        <v>53</v>
      </c>
      <c r="D7" s="136"/>
      <c r="E7" s="137"/>
      <c r="F7" s="138"/>
      <c r="G7" s="138"/>
      <c r="H7" s="138"/>
      <c r="I7" s="138"/>
    </row>
    <row r="8" spans="1:9" ht="21.75">
      <c r="A8" s="37"/>
      <c r="B8" s="37"/>
      <c r="C8" s="139" t="s">
        <v>54</v>
      </c>
      <c r="D8" s="140" t="s">
        <v>55</v>
      </c>
      <c r="E8" s="141" t="s">
        <v>56</v>
      </c>
      <c r="F8" s="142" t="s">
        <v>57</v>
      </c>
      <c r="G8" s="142"/>
      <c r="H8" s="141"/>
      <c r="I8" s="143" t="s">
        <v>58</v>
      </c>
    </row>
    <row r="9" spans="1:9" ht="21.75">
      <c r="A9" s="37"/>
      <c r="B9" s="37"/>
      <c r="C9" s="139" t="s">
        <v>59</v>
      </c>
      <c r="D9" s="140" t="s">
        <v>60</v>
      </c>
      <c r="E9" s="141"/>
      <c r="F9" s="142" t="s">
        <v>57</v>
      </c>
      <c r="G9" s="142"/>
      <c r="H9" s="141"/>
      <c r="I9" s="143" t="s">
        <v>58</v>
      </c>
    </row>
    <row r="10" spans="1:9" ht="21.75">
      <c r="A10" s="37"/>
      <c r="B10" s="37"/>
      <c r="C10" s="144" t="s">
        <v>61</v>
      </c>
      <c r="D10" s="140" t="s">
        <v>60</v>
      </c>
      <c r="E10" s="141"/>
      <c r="F10" s="142" t="s">
        <v>57</v>
      </c>
      <c r="G10" s="142"/>
      <c r="H10" s="141"/>
      <c r="I10" s="143" t="s">
        <v>58</v>
      </c>
    </row>
    <row r="11" spans="1:9" ht="21.75">
      <c r="A11" s="37"/>
      <c r="B11" s="37"/>
      <c r="C11" s="139" t="s">
        <v>62</v>
      </c>
      <c r="D11" s="140" t="s">
        <v>63</v>
      </c>
      <c r="E11" s="141"/>
      <c r="F11" s="142" t="s">
        <v>57</v>
      </c>
      <c r="G11" s="142"/>
      <c r="H11" s="141"/>
      <c r="I11" s="143" t="s">
        <v>58</v>
      </c>
    </row>
    <row r="12" spans="1:9" ht="21.75">
      <c r="A12" s="37"/>
      <c r="B12" s="37"/>
      <c r="C12" s="139" t="s">
        <v>64</v>
      </c>
      <c r="D12" s="140" t="s">
        <v>65</v>
      </c>
      <c r="E12" s="141"/>
      <c r="F12" s="142" t="s">
        <v>57</v>
      </c>
      <c r="G12" s="145"/>
      <c r="H12" s="146"/>
      <c r="I12" s="143" t="s">
        <v>58</v>
      </c>
    </row>
    <row r="13" spans="1:9" ht="21.75">
      <c r="A13" s="37"/>
      <c r="B13" s="37"/>
      <c r="C13" s="139" t="s">
        <v>66</v>
      </c>
      <c r="D13" s="140" t="s">
        <v>65</v>
      </c>
      <c r="E13" s="141"/>
      <c r="F13" s="142" t="s">
        <v>57</v>
      </c>
      <c r="G13" s="145"/>
      <c r="H13" s="146"/>
      <c r="I13" s="143" t="s">
        <v>58</v>
      </c>
    </row>
    <row r="14" spans="1:9" ht="21.75">
      <c r="A14" s="37"/>
      <c r="B14" s="37"/>
      <c r="C14" s="139" t="s">
        <v>67</v>
      </c>
      <c r="D14" s="140" t="s">
        <v>68</v>
      </c>
      <c r="E14" s="141"/>
      <c r="F14" s="142" t="s">
        <v>57</v>
      </c>
      <c r="G14" s="142"/>
      <c r="H14" s="141"/>
      <c r="I14" s="143" t="s">
        <v>58</v>
      </c>
    </row>
    <row r="15" spans="1:9" ht="21.75">
      <c r="A15" s="37"/>
      <c r="B15" s="37"/>
      <c r="C15" s="139" t="s">
        <v>1316</v>
      </c>
      <c r="D15" s="140" t="s">
        <v>1317</v>
      </c>
      <c r="E15" s="141"/>
      <c r="F15" s="142" t="s">
        <v>57</v>
      </c>
      <c r="G15" s="142"/>
      <c r="H15" s="141"/>
      <c r="I15" s="143" t="s">
        <v>58</v>
      </c>
    </row>
    <row r="16" spans="1:9" ht="21.75">
      <c r="A16" s="37"/>
      <c r="B16" s="37"/>
      <c r="C16" s="147" t="s">
        <v>1318</v>
      </c>
      <c r="D16" s="140"/>
      <c r="E16" s="141"/>
      <c r="F16" s="142"/>
      <c r="G16" s="142"/>
      <c r="H16" s="141"/>
      <c r="I16" s="143"/>
    </row>
    <row r="17" spans="1:9" ht="21.75">
      <c r="A17" s="37"/>
      <c r="B17" s="37"/>
      <c r="C17" s="144" t="s">
        <v>1319</v>
      </c>
      <c r="D17" s="140" t="s">
        <v>1320</v>
      </c>
      <c r="E17" s="141" t="s">
        <v>1321</v>
      </c>
      <c r="F17" s="142" t="s">
        <v>57</v>
      </c>
      <c r="G17" s="142"/>
      <c r="H17" s="141"/>
      <c r="I17" s="143" t="s">
        <v>58</v>
      </c>
    </row>
    <row r="18" spans="1:9" ht="21.75">
      <c r="A18" s="37"/>
      <c r="B18" s="37"/>
      <c r="C18" s="141" t="s">
        <v>1322</v>
      </c>
      <c r="D18" s="140" t="s">
        <v>1323</v>
      </c>
      <c r="E18" s="141"/>
      <c r="F18" s="142" t="s">
        <v>57</v>
      </c>
      <c r="G18" s="142"/>
      <c r="H18" s="141"/>
      <c r="I18" s="143" t="s">
        <v>58</v>
      </c>
    </row>
    <row r="19" spans="1:9" ht="21.75">
      <c r="A19" s="37"/>
      <c r="B19" s="37"/>
      <c r="C19" s="148" t="s">
        <v>1324</v>
      </c>
      <c r="D19" s="140" t="s">
        <v>1323</v>
      </c>
      <c r="E19" s="141"/>
      <c r="F19" s="142" t="s">
        <v>57</v>
      </c>
      <c r="G19" s="142"/>
      <c r="H19" s="141"/>
      <c r="I19" s="143" t="s">
        <v>58</v>
      </c>
    </row>
    <row r="20" spans="1:9" ht="21.75">
      <c r="A20" s="37"/>
      <c r="B20" s="37"/>
      <c r="C20" s="141" t="s">
        <v>1325</v>
      </c>
      <c r="D20" s="140" t="s">
        <v>1320</v>
      </c>
      <c r="E20" s="141"/>
      <c r="F20" s="142" t="s">
        <v>57</v>
      </c>
      <c r="G20" s="142"/>
      <c r="H20" s="141"/>
      <c r="I20" s="143" t="s">
        <v>58</v>
      </c>
    </row>
    <row r="21" spans="1:9" ht="21.75">
      <c r="A21" s="37"/>
      <c r="B21" s="37"/>
      <c r="C21" s="139" t="s">
        <v>1326</v>
      </c>
      <c r="D21" s="140" t="s">
        <v>1327</v>
      </c>
      <c r="E21" s="141"/>
      <c r="F21" s="142" t="s">
        <v>57</v>
      </c>
      <c r="G21" s="142"/>
      <c r="H21" s="141"/>
      <c r="I21" s="143" t="s">
        <v>58</v>
      </c>
    </row>
    <row r="22" spans="1:9" ht="21.75">
      <c r="A22" s="37"/>
      <c r="B22" s="37"/>
      <c r="C22" s="139"/>
      <c r="D22" s="140"/>
      <c r="E22" s="141"/>
      <c r="F22" s="142"/>
      <c r="G22" s="142"/>
      <c r="H22" s="141"/>
      <c r="I22" s="143"/>
    </row>
    <row r="23" spans="1:9" ht="21.75">
      <c r="A23" s="37">
        <v>1</v>
      </c>
      <c r="B23" s="37">
        <f>รวมประจำ!C23</f>
        <v>130561</v>
      </c>
      <c r="C23" s="146" t="s">
        <v>1328</v>
      </c>
      <c r="D23" s="149"/>
      <c r="E23" s="146"/>
      <c r="F23" s="145"/>
      <c r="G23" s="146">
        <f>SUM(G25:G36)</f>
        <v>2000</v>
      </c>
      <c r="H23" s="145"/>
      <c r="I23" s="150" t="s">
        <v>2780</v>
      </c>
    </row>
    <row r="24" spans="1:9" ht="21.75">
      <c r="A24" s="37"/>
      <c r="B24" s="37"/>
      <c r="C24" s="146" t="s">
        <v>1329</v>
      </c>
      <c r="D24" s="140"/>
      <c r="E24" s="141"/>
      <c r="F24" s="142"/>
      <c r="G24" s="141"/>
      <c r="H24" s="142"/>
      <c r="I24" s="143"/>
    </row>
    <row r="25" spans="1:9" ht="21.75">
      <c r="A25" s="37"/>
      <c r="B25" s="37"/>
      <c r="C25" s="141" t="s">
        <v>1330</v>
      </c>
      <c r="D25" s="140" t="s">
        <v>1331</v>
      </c>
      <c r="E25" s="141" t="s">
        <v>1332</v>
      </c>
      <c r="F25" s="143" t="s">
        <v>1333</v>
      </c>
      <c r="G25" s="142"/>
      <c r="H25" s="142"/>
      <c r="I25" s="151" t="s">
        <v>2106</v>
      </c>
    </row>
    <row r="26" spans="1:9" ht="21.75">
      <c r="A26" s="37"/>
      <c r="B26" s="37"/>
      <c r="C26" s="146" t="s">
        <v>1334</v>
      </c>
      <c r="D26" s="140"/>
      <c r="E26" s="141"/>
      <c r="F26" s="143"/>
      <c r="G26" s="142"/>
      <c r="H26" s="142"/>
      <c r="I26" s="151"/>
    </row>
    <row r="27" spans="1:9" ht="21.75">
      <c r="A27" s="37"/>
      <c r="B27" s="37"/>
      <c r="C27" s="141" t="s">
        <v>1335</v>
      </c>
      <c r="D27" s="140" t="s">
        <v>1336</v>
      </c>
      <c r="E27" s="141"/>
      <c r="F27" s="143" t="s">
        <v>1333</v>
      </c>
      <c r="G27" s="142"/>
      <c r="H27" s="142"/>
      <c r="I27" s="151" t="s">
        <v>1337</v>
      </c>
    </row>
    <row r="28" spans="1:9" ht="21.75">
      <c r="A28" s="37"/>
      <c r="B28" s="37"/>
      <c r="C28" s="141" t="s">
        <v>1338</v>
      </c>
      <c r="D28" s="140"/>
      <c r="E28" s="141"/>
      <c r="F28" s="143"/>
      <c r="G28" s="142"/>
      <c r="H28" s="142"/>
      <c r="I28" s="151"/>
    </row>
    <row r="29" spans="1:9" ht="21.75">
      <c r="A29" s="37"/>
      <c r="B29" s="37"/>
      <c r="C29" s="146" t="s">
        <v>1339</v>
      </c>
      <c r="D29" s="140" t="s">
        <v>1340</v>
      </c>
      <c r="E29" s="141" t="s">
        <v>1341</v>
      </c>
      <c r="F29" s="143" t="s">
        <v>1333</v>
      </c>
      <c r="G29" s="152"/>
      <c r="H29" s="142"/>
      <c r="I29" s="151" t="s">
        <v>1342</v>
      </c>
    </row>
    <row r="30" spans="1:9" ht="21.75">
      <c r="A30" s="37"/>
      <c r="B30" s="37"/>
      <c r="C30" s="146" t="s">
        <v>1343</v>
      </c>
      <c r="D30" s="140"/>
      <c r="E30" s="141"/>
      <c r="F30" s="143"/>
      <c r="G30" s="152"/>
      <c r="H30" s="142"/>
      <c r="I30" s="151"/>
    </row>
    <row r="31" spans="1:9" ht="21.75">
      <c r="A31" s="37"/>
      <c r="B31" s="37"/>
      <c r="C31" s="146" t="s">
        <v>1344</v>
      </c>
      <c r="D31" s="140"/>
      <c r="E31" s="141"/>
      <c r="F31" s="143"/>
      <c r="G31" s="142"/>
      <c r="H31" s="142"/>
      <c r="I31" s="151"/>
    </row>
    <row r="32" spans="1:9" ht="21.75">
      <c r="A32" s="37"/>
      <c r="B32" s="37"/>
      <c r="C32" s="141" t="s">
        <v>1345</v>
      </c>
      <c r="D32" s="140" t="s">
        <v>1346</v>
      </c>
      <c r="E32" s="141"/>
      <c r="F32" s="153">
        <v>20424</v>
      </c>
      <c r="G32" s="142"/>
      <c r="H32" s="142"/>
      <c r="I32" s="151" t="s">
        <v>1337</v>
      </c>
    </row>
    <row r="33" spans="1:9" ht="21.75">
      <c r="A33" s="37"/>
      <c r="B33" s="37"/>
      <c r="C33" s="141" t="s">
        <v>1347</v>
      </c>
      <c r="D33" s="140" t="s">
        <v>1348</v>
      </c>
      <c r="E33" s="141"/>
      <c r="F33" s="143"/>
      <c r="G33" s="142"/>
      <c r="H33" s="142"/>
      <c r="I33" s="151"/>
    </row>
    <row r="34" spans="1:9" ht="21.75">
      <c r="A34" s="37"/>
      <c r="B34" s="37"/>
      <c r="C34" s="154" t="s">
        <v>1349</v>
      </c>
      <c r="D34" s="155" t="s">
        <v>1350</v>
      </c>
      <c r="E34" s="154"/>
      <c r="F34" s="156">
        <v>20090</v>
      </c>
      <c r="G34" s="157">
        <v>2000</v>
      </c>
      <c r="H34" s="39" t="s">
        <v>535</v>
      </c>
      <c r="I34" s="158" t="s">
        <v>1351</v>
      </c>
    </row>
    <row r="35" spans="1:9" ht="21.75">
      <c r="A35" s="37"/>
      <c r="B35" s="37"/>
      <c r="C35" s="141" t="s">
        <v>1352</v>
      </c>
      <c r="D35" s="140" t="s">
        <v>1353</v>
      </c>
      <c r="E35" s="141"/>
      <c r="F35" s="143"/>
      <c r="G35" s="142"/>
      <c r="H35" s="142"/>
      <c r="I35" s="151" t="s">
        <v>1354</v>
      </c>
    </row>
    <row r="36" spans="1:9" ht="21.75">
      <c r="A36" s="37"/>
      <c r="B36" s="37"/>
      <c r="C36" s="141"/>
      <c r="D36" s="140"/>
      <c r="E36" s="141"/>
      <c r="F36" s="143"/>
      <c r="G36" s="142"/>
      <c r="H36" s="142"/>
      <c r="I36" s="151"/>
    </row>
    <row r="37" spans="1:9" ht="21.75">
      <c r="A37" s="37"/>
      <c r="B37" s="37"/>
      <c r="C37" s="141" t="s">
        <v>1355</v>
      </c>
      <c r="D37" s="140" t="s">
        <v>1331</v>
      </c>
      <c r="E37" s="141"/>
      <c r="F37" s="142"/>
      <c r="G37" s="141"/>
      <c r="H37" s="142"/>
      <c r="I37" s="143" t="s">
        <v>1356</v>
      </c>
    </row>
    <row r="38" spans="1:9" ht="21.75">
      <c r="A38" s="37"/>
      <c r="B38" s="37"/>
      <c r="C38" s="146" t="s">
        <v>1357</v>
      </c>
      <c r="D38" s="140"/>
      <c r="E38" s="141"/>
      <c r="F38" s="142"/>
      <c r="G38" s="141"/>
      <c r="H38" s="142"/>
      <c r="I38" s="143"/>
    </row>
    <row r="39" spans="1:9" ht="21.75">
      <c r="A39" s="37"/>
      <c r="B39" s="37"/>
      <c r="C39" s="141" t="s">
        <v>1358</v>
      </c>
      <c r="D39" s="140" t="s">
        <v>1359</v>
      </c>
      <c r="E39" s="141"/>
      <c r="F39" s="143" t="s">
        <v>1360</v>
      </c>
      <c r="G39" s="142"/>
      <c r="H39" s="142"/>
      <c r="I39" s="151" t="s">
        <v>2109</v>
      </c>
    </row>
    <row r="40" spans="1:9" ht="21.75">
      <c r="A40" s="37"/>
      <c r="B40" s="37"/>
      <c r="C40" s="141" t="s">
        <v>1361</v>
      </c>
      <c r="D40" s="140" t="s">
        <v>1359</v>
      </c>
      <c r="E40" s="141"/>
      <c r="F40" s="143" t="s">
        <v>1360</v>
      </c>
      <c r="G40" s="142"/>
      <c r="H40" s="142"/>
      <c r="I40" s="151" t="s">
        <v>2109</v>
      </c>
    </row>
    <row r="41" spans="1:9" ht="21.75">
      <c r="A41" s="37"/>
      <c r="B41" s="37"/>
      <c r="C41" s="141" t="s">
        <v>1362</v>
      </c>
      <c r="D41" s="140" t="s">
        <v>1359</v>
      </c>
      <c r="E41" s="141"/>
      <c r="F41" s="143" t="s">
        <v>1363</v>
      </c>
      <c r="G41" s="142"/>
      <c r="H41" s="142"/>
      <c r="I41" s="151" t="s">
        <v>2109</v>
      </c>
    </row>
    <row r="42" spans="1:9" ht="21.75">
      <c r="A42" s="37">
        <v>2</v>
      </c>
      <c r="B42" s="37">
        <f>รวมประจำ!C24</f>
        <v>130562</v>
      </c>
      <c r="C42" s="146" t="s">
        <v>1364</v>
      </c>
      <c r="D42" s="140"/>
      <c r="E42" s="141"/>
      <c r="F42" s="142"/>
      <c r="G42" s="141">
        <f>SUM(G44:G60)</f>
        <v>6000</v>
      </c>
      <c r="H42" s="142"/>
      <c r="I42" s="143" t="s">
        <v>2431</v>
      </c>
    </row>
    <row r="43" spans="1:9" ht="21.75">
      <c r="A43" s="37"/>
      <c r="B43" s="37"/>
      <c r="C43" s="146" t="s">
        <v>1365</v>
      </c>
      <c r="D43" s="140"/>
      <c r="E43" s="141"/>
      <c r="F43" s="142"/>
      <c r="G43" s="141"/>
      <c r="H43" s="142"/>
      <c r="I43" s="143"/>
    </row>
    <row r="44" spans="1:9" ht="21.75">
      <c r="A44" s="37"/>
      <c r="B44" s="37"/>
      <c r="C44" s="141" t="s">
        <v>1366</v>
      </c>
      <c r="D44" s="140" t="s">
        <v>1367</v>
      </c>
      <c r="E44" s="141" t="s">
        <v>1368</v>
      </c>
      <c r="F44" s="153">
        <v>20394</v>
      </c>
      <c r="G44" s="142" t="s">
        <v>534</v>
      </c>
      <c r="H44" s="142"/>
      <c r="I44" s="151" t="s">
        <v>2106</v>
      </c>
    </row>
    <row r="45" spans="1:9" ht="21.75">
      <c r="A45" s="37"/>
      <c r="B45" s="37"/>
      <c r="C45" s="141" t="s">
        <v>1369</v>
      </c>
      <c r="D45" s="140"/>
      <c r="E45" s="141"/>
      <c r="F45" s="143"/>
      <c r="G45" s="142"/>
      <c r="H45" s="142"/>
      <c r="I45" s="151"/>
    </row>
    <row r="46" spans="1:9" ht="21.75">
      <c r="A46" s="37"/>
      <c r="B46" s="37"/>
      <c r="C46" s="146" t="s">
        <v>1370</v>
      </c>
      <c r="D46" s="140"/>
      <c r="E46" s="141"/>
      <c r="F46" s="143"/>
      <c r="G46" s="142"/>
      <c r="H46" s="142"/>
      <c r="I46" s="151"/>
    </row>
    <row r="47" spans="1:9" ht="21.75">
      <c r="A47" s="37"/>
      <c r="B47" s="37"/>
      <c r="C47" s="141" t="s">
        <v>1371</v>
      </c>
      <c r="D47" s="140" t="s">
        <v>1372</v>
      </c>
      <c r="E47" s="141"/>
      <c r="F47" s="153">
        <v>20424</v>
      </c>
      <c r="G47" s="142" t="s">
        <v>534</v>
      </c>
      <c r="H47" s="142"/>
      <c r="I47" s="151" t="s">
        <v>2106</v>
      </c>
    </row>
    <row r="48" spans="1:9" ht="21.75">
      <c r="A48" s="37"/>
      <c r="B48" s="37"/>
      <c r="C48" s="141" t="s">
        <v>1373</v>
      </c>
      <c r="D48" s="140"/>
      <c r="E48" s="141"/>
      <c r="F48" s="143"/>
      <c r="G48" s="142"/>
      <c r="H48" s="142"/>
      <c r="I48" s="151"/>
    </row>
    <row r="49" spans="1:9" ht="21.75">
      <c r="A49" s="37"/>
      <c r="B49" s="37"/>
      <c r="C49" s="154" t="s">
        <v>1374</v>
      </c>
      <c r="D49" s="155" t="s">
        <v>1375</v>
      </c>
      <c r="E49" s="154"/>
      <c r="F49" s="156">
        <v>20090</v>
      </c>
      <c r="G49" s="157"/>
      <c r="H49" s="39" t="s">
        <v>1376</v>
      </c>
      <c r="I49" s="158" t="s">
        <v>1377</v>
      </c>
    </row>
    <row r="50" spans="1:9" ht="21.75">
      <c r="A50" s="37"/>
      <c r="B50" s="37"/>
      <c r="C50" s="146" t="s">
        <v>1378</v>
      </c>
      <c r="D50" s="140"/>
      <c r="E50" s="141"/>
      <c r="F50" s="143"/>
      <c r="G50" s="142"/>
      <c r="H50" s="142"/>
      <c r="I50" s="151"/>
    </row>
    <row r="51" spans="1:9" ht="21.75">
      <c r="A51" s="37"/>
      <c r="B51" s="37"/>
      <c r="C51" s="141" t="s">
        <v>1379</v>
      </c>
      <c r="D51" s="140" t="s">
        <v>1380</v>
      </c>
      <c r="E51" s="141"/>
      <c r="F51" s="153">
        <v>20394</v>
      </c>
      <c r="G51" s="142"/>
      <c r="H51" s="142"/>
      <c r="I51" s="151" t="s">
        <v>1342</v>
      </c>
    </row>
    <row r="52" spans="1:9" ht="21.75">
      <c r="A52" s="37"/>
      <c r="B52" s="37"/>
      <c r="C52" s="141" t="s">
        <v>1381</v>
      </c>
      <c r="D52" s="140"/>
      <c r="E52" s="141"/>
      <c r="F52" s="143"/>
      <c r="G52" s="142"/>
      <c r="H52" s="142"/>
      <c r="I52" s="151" t="s">
        <v>1382</v>
      </c>
    </row>
    <row r="53" spans="1:9" ht="21.75">
      <c r="A53" s="37"/>
      <c r="B53" s="37"/>
      <c r="C53" s="141" t="s">
        <v>1383</v>
      </c>
      <c r="D53" s="140" t="s">
        <v>1380</v>
      </c>
      <c r="E53" s="141"/>
      <c r="F53" s="153">
        <v>20424</v>
      </c>
      <c r="G53" s="142">
        <v>2000</v>
      </c>
      <c r="H53" s="142" t="s">
        <v>535</v>
      </c>
      <c r="I53" s="151" t="s">
        <v>1377</v>
      </c>
    </row>
    <row r="54" spans="1:9" ht="21.75">
      <c r="A54" s="37"/>
      <c r="B54" s="37"/>
      <c r="C54" s="141" t="s">
        <v>1384</v>
      </c>
      <c r="D54" s="140"/>
      <c r="E54" s="141"/>
      <c r="F54" s="143"/>
      <c r="G54" s="142"/>
      <c r="H54" s="142"/>
      <c r="I54" s="151" t="s">
        <v>1382</v>
      </c>
    </row>
    <row r="55" spans="1:9" ht="21.75">
      <c r="A55" s="37"/>
      <c r="B55" s="37"/>
      <c r="C55" s="141" t="s">
        <v>1385</v>
      </c>
      <c r="D55" s="140" t="s">
        <v>1367</v>
      </c>
      <c r="E55" s="141"/>
      <c r="F55" s="143" t="s">
        <v>1386</v>
      </c>
      <c r="G55" s="142"/>
      <c r="H55" s="142"/>
      <c r="I55" s="151" t="s">
        <v>2106</v>
      </c>
    </row>
    <row r="56" spans="1:9" ht="21.75">
      <c r="A56" s="37"/>
      <c r="B56" s="37"/>
      <c r="C56" s="141" t="s">
        <v>1387</v>
      </c>
      <c r="D56" s="140"/>
      <c r="E56" s="141"/>
      <c r="F56" s="143" t="s">
        <v>1388</v>
      </c>
      <c r="G56" s="142"/>
      <c r="H56" s="142"/>
      <c r="I56" s="151"/>
    </row>
    <row r="57" spans="1:9" ht="21.75">
      <c r="A57" s="37"/>
      <c r="B57" s="37"/>
      <c r="C57" s="141"/>
      <c r="D57" s="140"/>
      <c r="E57" s="141"/>
      <c r="F57" s="143"/>
      <c r="G57" s="142"/>
      <c r="H57" s="142"/>
      <c r="I57" s="151"/>
    </row>
    <row r="58" spans="1:9" ht="21.75">
      <c r="A58" s="37"/>
      <c r="B58" s="37"/>
      <c r="C58" s="141" t="s">
        <v>1389</v>
      </c>
      <c r="D58" s="140" t="s">
        <v>1367</v>
      </c>
      <c r="E58" s="141"/>
      <c r="F58" s="153">
        <v>20271</v>
      </c>
      <c r="G58" s="152">
        <v>4000</v>
      </c>
      <c r="H58" s="142" t="s">
        <v>535</v>
      </c>
      <c r="I58" s="151" t="s">
        <v>1377</v>
      </c>
    </row>
    <row r="59" spans="1:9" ht="21.75">
      <c r="A59" s="37"/>
      <c r="B59" s="37"/>
      <c r="C59" s="141" t="s">
        <v>1390</v>
      </c>
      <c r="D59" s="140"/>
      <c r="E59" s="141"/>
      <c r="F59" s="143"/>
      <c r="G59" s="142"/>
      <c r="H59" s="142"/>
      <c r="I59" s="151" t="s">
        <v>1382</v>
      </c>
    </row>
    <row r="60" spans="1:9" ht="21.75">
      <c r="A60" s="37"/>
      <c r="B60" s="37"/>
      <c r="C60" s="141" t="s">
        <v>1391</v>
      </c>
      <c r="D60" s="140"/>
      <c r="E60" s="141"/>
      <c r="F60" s="143"/>
      <c r="G60" s="142"/>
      <c r="H60" s="142"/>
      <c r="I60" s="151"/>
    </row>
    <row r="61" spans="1:9" ht="21.75">
      <c r="A61" s="37"/>
      <c r="B61" s="37"/>
      <c r="C61" s="146" t="s">
        <v>1392</v>
      </c>
      <c r="D61" s="140" t="s">
        <v>1367</v>
      </c>
      <c r="E61" s="141"/>
      <c r="F61" s="153">
        <v>20333</v>
      </c>
      <c r="G61" s="142"/>
      <c r="H61" s="142"/>
      <c r="I61" s="151" t="s">
        <v>1393</v>
      </c>
    </row>
    <row r="62" spans="1:9" ht="21.75">
      <c r="A62" s="37"/>
      <c r="B62" s="37"/>
      <c r="C62" s="159" t="s">
        <v>1394</v>
      </c>
      <c r="D62" s="160" t="s">
        <v>1395</v>
      </c>
      <c r="E62" s="161" t="s">
        <v>1396</v>
      </c>
      <c r="F62" s="38"/>
      <c r="G62" s="39"/>
      <c r="H62" s="39"/>
      <c r="I62" s="158"/>
    </row>
    <row r="63" spans="1:9" ht="21.75">
      <c r="A63" s="37"/>
      <c r="B63" s="37"/>
      <c r="C63" s="159" t="s">
        <v>1397</v>
      </c>
      <c r="D63" s="160" t="s">
        <v>1398</v>
      </c>
      <c r="E63" s="161"/>
      <c r="F63" s="38"/>
      <c r="G63" s="39"/>
      <c r="H63" s="39"/>
      <c r="I63" s="158"/>
    </row>
    <row r="64" spans="1:9" ht="21.75">
      <c r="A64" s="37"/>
      <c r="B64" s="37"/>
      <c r="C64" s="159" t="s">
        <v>1399</v>
      </c>
      <c r="D64" s="160" t="s">
        <v>1400</v>
      </c>
      <c r="E64" s="161"/>
      <c r="F64" s="162" t="s">
        <v>1401</v>
      </c>
      <c r="G64" s="142"/>
      <c r="H64" s="142" t="s">
        <v>535</v>
      </c>
      <c r="I64" s="151" t="s">
        <v>2106</v>
      </c>
    </row>
    <row r="65" spans="1:9" ht="21.75">
      <c r="A65" s="37"/>
      <c r="B65" s="37"/>
      <c r="C65" s="163" t="s">
        <v>1402</v>
      </c>
      <c r="D65" s="140"/>
      <c r="E65" s="141"/>
      <c r="F65" s="143"/>
      <c r="G65" s="142"/>
      <c r="H65" s="142"/>
      <c r="I65" s="151"/>
    </row>
    <row r="66" spans="1:9" ht="21.75">
      <c r="A66" s="37"/>
      <c r="B66" s="37"/>
      <c r="C66" s="163" t="s">
        <v>1403</v>
      </c>
      <c r="D66" s="140"/>
      <c r="E66" s="141"/>
      <c r="F66" s="143"/>
      <c r="G66" s="142"/>
      <c r="H66" s="142"/>
      <c r="I66" s="151"/>
    </row>
    <row r="67" spans="1:9" ht="21.75">
      <c r="A67" s="37"/>
      <c r="B67" s="37"/>
      <c r="C67" s="163" t="s">
        <v>1404</v>
      </c>
      <c r="D67" s="140"/>
      <c r="E67" s="141"/>
      <c r="F67" s="162"/>
      <c r="G67" s="142"/>
      <c r="H67" s="142"/>
      <c r="I67" s="151"/>
    </row>
    <row r="68" spans="1:9" ht="21.75">
      <c r="A68" s="37"/>
      <c r="B68" s="37"/>
      <c r="C68" s="141"/>
      <c r="D68" s="140"/>
      <c r="E68" s="141"/>
      <c r="F68" s="142"/>
      <c r="G68" s="141"/>
      <c r="H68" s="142"/>
      <c r="I68" s="143"/>
    </row>
    <row r="69" spans="1:9" ht="21.75">
      <c r="A69" s="37"/>
      <c r="B69" s="37"/>
      <c r="C69" s="146" t="s">
        <v>1405</v>
      </c>
      <c r="D69" s="140"/>
      <c r="E69" s="141"/>
      <c r="F69" s="151"/>
      <c r="G69" s="142"/>
      <c r="H69" s="143"/>
      <c r="I69" s="141"/>
    </row>
    <row r="70" spans="1:9" ht="21.75">
      <c r="A70" s="37"/>
      <c r="B70" s="37"/>
      <c r="C70" s="141" t="s">
        <v>1406</v>
      </c>
      <c r="D70" s="140" t="s">
        <v>1407</v>
      </c>
      <c r="E70" s="141" t="s">
        <v>1408</v>
      </c>
      <c r="F70" s="143" t="s">
        <v>1409</v>
      </c>
      <c r="G70" s="142">
        <v>0</v>
      </c>
      <c r="H70" s="142">
        <v>0</v>
      </c>
      <c r="I70" s="151"/>
    </row>
    <row r="71" spans="1:9" ht="21.75">
      <c r="A71" s="37"/>
      <c r="B71" s="37"/>
      <c r="C71" s="141" t="s">
        <v>1410</v>
      </c>
      <c r="D71" s="140" t="s">
        <v>1411</v>
      </c>
      <c r="E71" s="141"/>
      <c r="F71" s="143"/>
      <c r="G71" s="142"/>
      <c r="H71" s="142"/>
      <c r="I71" s="151"/>
    </row>
    <row r="72" spans="1:9" ht="21.75">
      <c r="A72" s="37"/>
      <c r="B72" s="37"/>
      <c r="C72" s="141" t="s">
        <v>1412</v>
      </c>
      <c r="D72" s="140" t="s">
        <v>1413</v>
      </c>
      <c r="E72" s="141"/>
      <c r="F72" s="143" t="s">
        <v>1409</v>
      </c>
      <c r="G72" s="142">
        <v>0</v>
      </c>
      <c r="H72" s="142">
        <v>0</v>
      </c>
      <c r="I72" s="151"/>
    </row>
    <row r="73" spans="1:9" ht="21.75">
      <c r="A73" s="37"/>
      <c r="B73" s="37"/>
      <c r="C73" s="141" t="s">
        <v>1414</v>
      </c>
      <c r="D73" s="140" t="s">
        <v>1415</v>
      </c>
      <c r="E73" s="141"/>
      <c r="F73" s="143"/>
      <c r="G73" s="142"/>
      <c r="H73" s="142"/>
      <c r="I73" s="151"/>
    </row>
    <row r="74" spans="1:9" ht="21.75">
      <c r="A74" s="37"/>
      <c r="B74" s="37"/>
      <c r="C74" s="141" t="s">
        <v>1416</v>
      </c>
      <c r="D74" s="140"/>
      <c r="E74" s="141"/>
      <c r="F74" s="143"/>
      <c r="G74" s="142"/>
      <c r="H74" s="142"/>
      <c r="I74" s="151"/>
    </row>
    <row r="75" spans="1:9" ht="21.75">
      <c r="A75" s="37"/>
      <c r="B75" s="37"/>
      <c r="C75" s="141" t="s">
        <v>1417</v>
      </c>
      <c r="D75" s="140"/>
      <c r="E75" s="141"/>
      <c r="F75" s="143"/>
      <c r="G75" s="142"/>
      <c r="H75" s="142"/>
      <c r="I75" s="151"/>
    </row>
    <row r="76" spans="1:9" ht="21.75">
      <c r="A76" s="37"/>
      <c r="B76" s="37"/>
      <c r="C76" s="141" t="s">
        <v>1418</v>
      </c>
      <c r="D76" s="140"/>
      <c r="E76" s="141"/>
      <c r="F76" s="143" t="s">
        <v>1812</v>
      </c>
      <c r="G76" s="142">
        <v>0</v>
      </c>
      <c r="H76" s="142">
        <v>0</v>
      </c>
      <c r="I76" s="151" t="s">
        <v>1817</v>
      </c>
    </row>
    <row r="77" spans="1:9" ht="21.75">
      <c r="A77" s="995">
        <v>3</v>
      </c>
      <c r="B77" s="995">
        <f>รวมประจำ!C25</f>
        <v>130563</v>
      </c>
      <c r="C77" s="996" t="s">
        <v>1419</v>
      </c>
      <c r="D77" s="997" t="s">
        <v>1420</v>
      </c>
      <c r="E77" s="1154" t="s">
        <v>1308</v>
      </c>
      <c r="F77" s="1155"/>
      <c r="G77" s="1156"/>
      <c r="H77" s="999" t="s">
        <v>739</v>
      </c>
      <c r="I77" s="1000" t="s">
        <v>1817</v>
      </c>
    </row>
    <row r="78" spans="1:9" ht="21.75">
      <c r="A78" s="995"/>
      <c r="B78" s="995"/>
      <c r="C78" s="996" t="s">
        <v>1421</v>
      </c>
      <c r="D78" s="997"/>
      <c r="E78" s="996"/>
      <c r="F78" s="1000"/>
      <c r="G78" s="999"/>
      <c r="H78" s="998"/>
      <c r="I78" s="996"/>
    </row>
    <row r="79" spans="1:9" ht="21.75">
      <c r="A79" s="995"/>
      <c r="B79" s="995"/>
      <c r="C79" s="996" t="s">
        <v>1422</v>
      </c>
      <c r="D79" s="997"/>
      <c r="E79" s="996"/>
      <c r="F79" s="1000"/>
      <c r="G79" s="999"/>
      <c r="H79" s="998"/>
      <c r="I79" s="996"/>
    </row>
    <row r="80" spans="1:9" ht="21.75">
      <c r="A80" s="995"/>
      <c r="B80" s="995"/>
      <c r="C80" s="996" t="s">
        <v>1423</v>
      </c>
      <c r="D80" s="997" t="s">
        <v>1424</v>
      </c>
      <c r="E80" s="996"/>
      <c r="F80" s="998" t="s">
        <v>1812</v>
      </c>
      <c r="G80" s="999">
        <v>0</v>
      </c>
      <c r="H80" s="999">
        <v>0</v>
      </c>
      <c r="I80" s="1000" t="s">
        <v>1817</v>
      </c>
    </row>
    <row r="81" spans="1:9" ht="21.75">
      <c r="A81" s="995"/>
      <c r="B81" s="995"/>
      <c r="C81" s="996"/>
      <c r="D81" s="997"/>
      <c r="E81" s="996"/>
      <c r="F81" s="998"/>
      <c r="G81" s="999"/>
      <c r="H81" s="999"/>
      <c r="I81" s="1000"/>
    </row>
    <row r="82" spans="1:9" ht="21.75">
      <c r="A82" s="995"/>
      <c r="B82" s="995"/>
      <c r="C82" s="996" t="s">
        <v>1425</v>
      </c>
      <c r="D82" s="997" t="s">
        <v>1426</v>
      </c>
      <c r="E82" s="996"/>
      <c r="F82" s="999" t="s">
        <v>179</v>
      </c>
      <c r="G82" s="999">
        <v>0</v>
      </c>
      <c r="H82" s="999">
        <v>0</v>
      </c>
      <c r="I82" s="996" t="s">
        <v>580</v>
      </c>
    </row>
    <row r="83" spans="1:9" ht="21.75">
      <c r="A83" s="995"/>
      <c r="B83" s="995"/>
      <c r="C83" s="996"/>
      <c r="D83" s="997" t="s">
        <v>1427</v>
      </c>
      <c r="E83" s="996"/>
      <c r="F83" s="998"/>
      <c r="G83" s="999"/>
      <c r="H83" s="999"/>
      <c r="I83" s="1000"/>
    </row>
    <row r="84" spans="1:9" ht="21.75">
      <c r="A84" s="995"/>
      <c r="B84" s="995"/>
      <c r="C84" s="996" t="s">
        <v>1428</v>
      </c>
      <c r="D84" s="997" t="s">
        <v>1429</v>
      </c>
      <c r="E84" s="996"/>
      <c r="F84" s="998" t="s">
        <v>1409</v>
      </c>
      <c r="G84" s="999">
        <v>0</v>
      </c>
      <c r="H84" s="999">
        <v>0</v>
      </c>
      <c r="I84" s="1000" t="s">
        <v>1817</v>
      </c>
    </row>
    <row r="85" spans="1:9" ht="21.75">
      <c r="A85" s="995"/>
      <c r="B85" s="995"/>
      <c r="C85" s="1001"/>
      <c r="D85" s="997" t="s">
        <v>1430</v>
      </c>
      <c r="E85" s="996"/>
      <c r="F85" s="998"/>
      <c r="G85" s="999"/>
      <c r="H85" s="999"/>
      <c r="I85" s="1000"/>
    </row>
    <row r="86" spans="1:9" ht="21.75">
      <c r="A86" s="995"/>
      <c r="B86" s="995"/>
      <c r="C86" s="996" t="s">
        <v>28</v>
      </c>
      <c r="D86" s="997"/>
      <c r="E86" s="996"/>
      <c r="F86" s="998"/>
      <c r="G86" s="999"/>
      <c r="H86" s="999"/>
      <c r="I86" s="995"/>
    </row>
    <row r="87" spans="1:9" ht="21.75">
      <c r="A87" s="995"/>
      <c r="B87" s="995"/>
      <c r="C87" s="996" t="s">
        <v>1431</v>
      </c>
      <c r="D87" s="997" t="s">
        <v>1432</v>
      </c>
      <c r="E87" s="996" t="s">
        <v>1433</v>
      </c>
      <c r="F87" s="998" t="s">
        <v>2817</v>
      </c>
      <c r="G87" s="999" t="s">
        <v>1434</v>
      </c>
      <c r="H87" s="999"/>
      <c r="I87" s="1000" t="s">
        <v>28</v>
      </c>
    </row>
    <row r="88" spans="1:9" ht="21.75">
      <c r="A88" s="995"/>
      <c r="B88" s="995"/>
      <c r="C88" s="996" t="s">
        <v>1435</v>
      </c>
      <c r="D88" s="997" t="s">
        <v>1432</v>
      </c>
      <c r="E88" s="996"/>
      <c r="F88" s="998" t="s">
        <v>1436</v>
      </c>
      <c r="G88" s="999">
        <v>0</v>
      </c>
      <c r="H88" s="999" t="s">
        <v>738</v>
      </c>
      <c r="I88" s="1000" t="s">
        <v>28</v>
      </c>
    </row>
    <row r="89" spans="1:9" ht="21.75">
      <c r="A89" s="995"/>
      <c r="B89" s="995"/>
      <c r="C89" s="996" t="s">
        <v>1437</v>
      </c>
      <c r="D89" s="997" t="s">
        <v>1432</v>
      </c>
      <c r="E89" s="996"/>
      <c r="F89" s="998" t="s">
        <v>1438</v>
      </c>
      <c r="G89" s="999">
        <v>0</v>
      </c>
      <c r="H89" s="999" t="s">
        <v>738</v>
      </c>
      <c r="I89" s="1000" t="s">
        <v>28</v>
      </c>
    </row>
    <row r="90" spans="1:9" ht="21.75">
      <c r="A90" s="995"/>
      <c r="B90" s="995"/>
      <c r="C90" s="996" t="s">
        <v>1439</v>
      </c>
      <c r="D90" s="997" t="s">
        <v>2233</v>
      </c>
      <c r="E90" s="996"/>
      <c r="F90" s="998" t="s">
        <v>1440</v>
      </c>
      <c r="G90" s="999">
        <v>0</v>
      </c>
      <c r="H90" s="999">
        <v>0</v>
      </c>
      <c r="I90" s="1000" t="s">
        <v>28</v>
      </c>
    </row>
    <row r="91" spans="1:9" ht="21.75">
      <c r="A91" s="1002"/>
      <c r="B91" s="1002"/>
      <c r="C91" s="1003" t="s">
        <v>1441</v>
      </c>
      <c r="D91" s="1004" t="s">
        <v>2233</v>
      </c>
      <c r="E91" s="1003"/>
      <c r="F91" s="1005" t="s">
        <v>1442</v>
      </c>
      <c r="G91" s="1006">
        <v>0</v>
      </c>
      <c r="H91" s="1006">
        <v>0</v>
      </c>
      <c r="I91" s="1007" t="s">
        <v>28</v>
      </c>
    </row>
    <row r="92" spans="1:9" ht="21.75">
      <c r="A92" s="992">
        <v>4</v>
      </c>
      <c r="B92" s="992"/>
      <c r="C92" s="992" t="s">
        <v>1274</v>
      </c>
      <c r="D92" s="992"/>
      <c r="E92" s="992" t="s">
        <v>1275</v>
      </c>
      <c r="F92" s="992"/>
      <c r="G92" s="992">
        <f>SUM(G88:G91)</f>
        <v>0</v>
      </c>
      <c r="H92" s="992"/>
      <c r="I92" s="993"/>
    </row>
    <row r="93" spans="1:9" ht="21.75">
      <c r="A93" s="992"/>
      <c r="B93" s="992"/>
      <c r="C93" s="992" t="s">
        <v>1276</v>
      </c>
      <c r="D93" s="992" t="s">
        <v>359</v>
      </c>
      <c r="E93" s="992"/>
      <c r="F93" s="994">
        <v>20149</v>
      </c>
      <c r="G93" s="992">
        <v>19600</v>
      </c>
      <c r="H93" s="992" t="s">
        <v>2252</v>
      </c>
      <c r="I93" s="992" t="s">
        <v>1281</v>
      </c>
    </row>
    <row r="94" spans="1:9" ht="21.75">
      <c r="A94" s="992"/>
      <c r="B94" s="992"/>
      <c r="C94" s="992" t="s">
        <v>1277</v>
      </c>
      <c r="D94" s="992" t="s">
        <v>1280</v>
      </c>
      <c r="E94" s="992"/>
      <c r="F94" s="992"/>
      <c r="G94" s="992"/>
      <c r="H94" s="992"/>
      <c r="I94" s="992"/>
    </row>
    <row r="95" spans="1:9" ht="21.75">
      <c r="A95" s="992"/>
      <c r="B95" s="992"/>
      <c r="C95" s="992" t="s">
        <v>1278</v>
      </c>
      <c r="D95" s="992"/>
      <c r="E95" s="992"/>
      <c r="F95" s="992"/>
      <c r="G95" s="992"/>
      <c r="H95" s="992"/>
      <c r="I95" s="992"/>
    </row>
    <row r="96" spans="1:9" ht="21.75">
      <c r="A96" s="992"/>
      <c r="B96" s="992"/>
      <c r="C96" s="992" t="s">
        <v>1279</v>
      </c>
      <c r="D96" s="992"/>
      <c r="E96" s="992"/>
      <c r="F96" s="992"/>
      <c r="G96" s="992"/>
      <c r="H96" s="992"/>
      <c r="I96" s="992"/>
    </row>
    <row r="97" spans="1:9" ht="21.75">
      <c r="A97" s="992">
        <v>5</v>
      </c>
      <c r="B97" s="992"/>
      <c r="C97" s="992" t="s">
        <v>1282</v>
      </c>
      <c r="D97" s="992" t="s">
        <v>2396</v>
      </c>
      <c r="E97" s="992" t="s">
        <v>1296</v>
      </c>
      <c r="F97" s="992" t="s">
        <v>1295</v>
      </c>
      <c r="G97" s="992">
        <v>9000</v>
      </c>
      <c r="H97" s="992" t="s">
        <v>2252</v>
      </c>
      <c r="I97" s="992" t="s">
        <v>2849</v>
      </c>
    </row>
    <row r="98" spans="1:9" ht="21.75">
      <c r="A98" s="992"/>
      <c r="B98" s="992"/>
      <c r="C98" s="992" t="s">
        <v>1284</v>
      </c>
      <c r="D98" s="992"/>
      <c r="E98" s="992" t="s">
        <v>1297</v>
      </c>
      <c r="F98" s="992"/>
      <c r="G98" s="992"/>
      <c r="H98" s="992"/>
      <c r="I98" s="992"/>
    </row>
    <row r="99" spans="1:9" ht="21.75">
      <c r="A99" s="992"/>
      <c r="B99" s="992"/>
      <c r="C99" s="992" t="s">
        <v>1285</v>
      </c>
      <c r="D99" s="992"/>
      <c r="E99" s="992" t="s">
        <v>1283</v>
      </c>
      <c r="F99" s="992"/>
      <c r="G99" s="992"/>
      <c r="H99" s="992"/>
      <c r="I99" s="992"/>
    </row>
    <row r="100" spans="1:9" ht="21.75">
      <c r="A100" s="992"/>
      <c r="B100" s="992"/>
      <c r="C100" s="992" t="s">
        <v>1286</v>
      </c>
      <c r="D100" s="992"/>
      <c r="E100" s="992"/>
      <c r="F100" s="992"/>
      <c r="G100" s="992"/>
      <c r="H100" s="992"/>
      <c r="I100" s="992"/>
    </row>
    <row r="101" spans="1:9" ht="21.75">
      <c r="A101" s="992"/>
      <c r="B101" s="992"/>
      <c r="C101" s="992" t="s">
        <v>1287</v>
      </c>
      <c r="D101" s="992" t="s">
        <v>1288</v>
      </c>
      <c r="E101" s="992"/>
      <c r="F101" s="992" t="s">
        <v>1289</v>
      </c>
      <c r="G101" s="992"/>
      <c r="H101" s="992"/>
      <c r="I101" s="992"/>
    </row>
    <row r="102" spans="1:9" ht="21.75">
      <c r="A102" s="992"/>
      <c r="B102" s="992"/>
      <c r="C102" s="992" t="s">
        <v>1290</v>
      </c>
      <c r="D102" s="992"/>
      <c r="E102" s="992"/>
      <c r="F102" s="992"/>
      <c r="G102" s="992"/>
      <c r="H102" s="992"/>
      <c r="I102" s="992"/>
    </row>
    <row r="103" spans="1:9" ht="21.75">
      <c r="A103" s="992"/>
      <c r="B103" s="992"/>
      <c r="C103" s="992" t="s">
        <v>1291</v>
      </c>
      <c r="D103" s="992" t="s">
        <v>672</v>
      </c>
      <c r="E103" s="992"/>
      <c r="F103" s="992"/>
      <c r="G103" s="992">
        <f>9*60*6</f>
        <v>3240</v>
      </c>
      <c r="H103" s="992"/>
      <c r="I103" s="992"/>
    </row>
    <row r="104" spans="1:9" ht="21.75">
      <c r="A104" s="992"/>
      <c r="B104" s="992"/>
      <c r="C104" s="992" t="s">
        <v>1292</v>
      </c>
      <c r="D104" s="992"/>
      <c r="E104" s="992"/>
      <c r="F104" s="992"/>
      <c r="G104" s="992"/>
      <c r="H104" s="992"/>
      <c r="I104" s="992"/>
    </row>
    <row r="105" spans="1:9" ht="21.75">
      <c r="A105" s="992"/>
      <c r="B105" s="992"/>
      <c r="C105" s="992" t="s">
        <v>1293</v>
      </c>
      <c r="D105" s="992"/>
      <c r="E105" s="992"/>
      <c r="F105" s="992"/>
      <c r="G105" s="992"/>
      <c r="H105" s="992"/>
      <c r="I105" s="992"/>
    </row>
    <row r="106" spans="1:9" ht="21.75">
      <c r="A106" s="992"/>
      <c r="B106" s="992"/>
      <c r="C106" s="992" t="s">
        <v>1294</v>
      </c>
      <c r="D106" s="992"/>
      <c r="E106" s="992"/>
      <c r="F106" s="992"/>
      <c r="G106" s="992"/>
      <c r="H106" s="992"/>
      <c r="I106" s="992"/>
    </row>
  </sheetData>
  <sheetProtection/>
  <mergeCells count="4">
    <mergeCell ref="A2:I2"/>
    <mergeCell ref="G5:H5"/>
    <mergeCell ref="A1:I1"/>
    <mergeCell ref="E77:G77"/>
  </mergeCells>
  <printOptions/>
  <pageMargins left="0.5118110236220472" right="0" top="0.35433070866141736" bottom="0.15748031496062992" header="0.31496062992125984" footer="0.1181102362204724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4"/>
  <sheetViews>
    <sheetView zoomScalePageLayoutView="0" workbookViewId="0" topLeftCell="C297">
      <selection activeCell="G294" sqref="G294"/>
    </sheetView>
  </sheetViews>
  <sheetFormatPr defaultColWidth="9.00390625" defaultRowHeight="14.25"/>
  <cols>
    <col min="1" max="1" width="5.75390625" style="170" customWidth="1"/>
    <col min="2" max="2" width="5.625" style="645" customWidth="1"/>
    <col min="3" max="3" width="40.875" style="170" customWidth="1"/>
    <col min="4" max="4" width="11.625" style="494" customWidth="1"/>
    <col min="5" max="5" width="24.50390625" style="648" customWidth="1"/>
    <col min="6" max="6" width="10.125" style="170" customWidth="1"/>
    <col min="7" max="7" width="10.375" style="170" customWidth="1"/>
    <col min="8" max="8" width="13.00390625" style="170" customWidth="1"/>
    <col min="9" max="9" width="10.375" style="170" customWidth="1"/>
    <col min="10" max="16384" width="9.00390625" style="170" customWidth="1"/>
  </cols>
  <sheetData>
    <row r="1" spans="1:9" s="372" customFormat="1" ht="21.75">
      <c r="A1" s="1064" t="s">
        <v>2473</v>
      </c>
      <c r="B1" s="1064"/>
      <c r="C1" s="1064"/>
      <c r="D1" s="1064"/>
      <c r="E1" s="1064"/>
      <c r="F1" s="1064"/>
      <c r="G1" s="1064"/>
      <c r="H1" s="1064"/>
      <c r="I1" s="1064"/>
    </row>
    <row r="2" spans="1:9" s="372" customFormat="1" ht="21.75">
      <c r="A2" s="1064" t="s">
        <v>2239</v>
      </c>
      <c r="B2" s="1064"/>
      <c r="C2" s="1064"/>
      <c r="D2" s="1064"/>
      <c r="E2" s="1064"/>
      <c r="F2" s="1064"/>
      <c r="G2" s="1064"/>
      <c r="H2" s="1064"/>
      <c r="I2" s="1064"/>
    </row>
    <row r="3" spans="1:9" ht="21.75">
      <c r="A3" s="169"/>
      <c r="B3" s="646"/>
      <c r="C3" s="647"/>
      <c r="D3" s="601"/>
      <c r="E3" s="532"/>
      <c r="F3" s="532"/>
      <c r="G3" s="169"/>
      <c r="H3" s="169"/>
      <c r="I3" s="169"/>
    </row>
    <row r="4" spans="1:9" s="188" customFormat="1" ht="21.75">
      <c r="A4" s="632" t="s">
        <v>182</v>
      </c>
      <c r="B4" s="633"/>
      <c r="C4" s="632"/>
      <c r="D4" s="613"/>
      <c r="E4" s="632"/>
      <c r="F4" s="392"/>
      <c r="G4" s="392"/>
      <c r="H4" s="392"/>
      <c r="I4" s="392"/>
    </row>
    <row r="5" spans="1:9" s="188" customFormat="1" ht="21.75">
      <c r="A5" s="632" t="s">
        <v>183</v>
      </c>
      <c r="B5" s="633"/>
      <c r="C5" s="632"/>
      <c r="D5" s="613"/>
      <c r="E5" s="632"/>
      <c r="F5" s="392"/>
      <c r="G5" s="392"/>
      <c r="H5" s="392"/>
      <c r="I5" s="392"/>
    </row>
    <row r="6" spans="1:9" s="188" customFormat="1" ht="21.75">
      <c r="A6" s="632" t="s">
        <v>184</v>
      </c>
      <c r="B6" s="633"/>
      <c r="C6" s="632"/>
      <c r="D6" s="613"/>
      <c r="E6" s="632"/>
      <c r="F6" s="392"/>
      <c r="G6" s="392"/>
      <c r="H6" s="392"/>
      <c r="I6" s="392"/>
    </row>
    <row r="7" spans="1:9" s="188" customFormat="1" ht="21.75">
      <c r="A7" s="622" t="s">
        <v>518</v>
      </c>
      <c r="B7" s="621" t="s">
        <v>185</v>
      </c>
      <c r="C7" s="622" t="s">
        <v>713</v>
      </c>
      <c r="D7" s="622" t="s">
        <v>714</v>
      </c>
      <c r="E7" s="699" t="s">
        <v>186</v>
      </c>
      <c r="F7" s="622" t="s">
        <v>716</v>
      </c>
      <c r="G7" s="1065" t="s">
        <v>519</v>
      </c>
      <c r="H7" s="1066"/>
      <c r="I7" s="622" t="s">
        <v>520</v>
      </c>
    </row>
    <row r="8" spans="1:9" s="188" customFormat="1" ht="21.75">
      <c r="A8" s="625"/>
      <c r="B8" s="624"/>
      <c r="C8" s="625"/>
      <c r="D8" s="625"/>
      <c r="E8" s="700"/>
      <c r="F8" s="625" t="s">
        <v>719</v>
      </c>
      <c r="G8" s="623" t="s">
        <v>521</v>
      </c>
      <c r="H8" s="623" t="s">
        <v>720</v>
      </c>
      <c r="I8" s="625"/>
    </row>
    <row r="9" spans="1:9" s="188" customFormat="1" ht="43.5">
      <c r="A9" s="711">
        <v>1</v>
      </c>
      <c r="B9" s="712" t="s">
        <v>1001</v>
      </c>
      <c r="C9" s="713" t="s">
        <v>684</v>
      </c>
      <c r="D9" s="714"/>
      <c r="E9" s="715"/>
      <c r="F9" s="715"/>
      <c r="G9" s="715"/>
      <c r="H9" s="715"/>
      <c r="I9" s="715"/>
    </row>
    <row r="10" spans="1:9" s="188" customFormat="1" ht="43.5">
      <c r="A10" s="716"/>
      <c r="B10" s="717"/>
      <c r="C10" s="719" t="s">
        <v>187</v>
      </c>
      <c r="D10" s="714"/>
      <c r="E10" s="715" t="s">
        <v>534</v>
      </c>
      <c r="F10" s="715"/>
      <c r="G10" s="715"/>
      <c r="H10" s="715"/>
      <c r="I10" s="715"/>
    </row>
    <row r="11" spans="1:9" s="188" customFormat="1" ht="43.5">
      <c r="A11" s="716"/>
      <c r="B11" s="717"/>
      <c r="C11" s="718" t="s">
        <v>188</v>
      </c>
      <c r="D11" s="714"/>
      <c r="E11" s="715"/>
      <c r="F11" s="715"/>
      <c r="G11" s="715"/>
      <c r="H11" s="715"/>
      <c r="I11" s="715"/>
    </row>
    <row r="12" spans="1:9" s="188" customFormat="1" ht="43.5">
      <c r="A12" s="716"/>
      <c r="B12" s="717"/>
      <c r="C12" s="718" t="s">
        <v>189</v>
      </c>
      <c r="D12" s="714"/>
      <c r="E12" s="715"/>
      <c r="F12" s="715"/>
      <c r="G12" s="715"/>
      <c r="H12" s="715"/>
      <c r="I12" s="715"/>
    </row>
    <row r="13" spans="1:9" s="492" customFormat="1" ht="43.5">
      <c r="A13" s="716"/>
      <c r="B13" s="717"/>
      <c r="C13" s="715" t="s">
        <v>190</v>
      </c>
      <c r="D13" s="714" t="s">
        <v>191</v>
      </c>
      <c r="E13" s="715" t="s">
        <v>685</v>
      </c>
      <c r="F13" s="715" t="s">
        <v>192</v>
      </c>
      <c r="G13" s="715" t="s">
        <v>622</v>
      </c>
      <c r="H13" s="715" t="s">
        <v>622</v>
      </c>
      <c r="I13" s="715" t="s">
        <v>193</v>
      </c>
    </row>
    <row r="14" spans="1:9" s="492" customFormat="1" ht="65.25">
      <c r="A14" s="716"/>
      <c r="B14" s="717"/>
      <c r="C14" s="715" t="s">
        <v>194</v>
      </c>
      <c r="D14" s="714"/>
      <c r="E14" s="715" t="s">
        <v>686</v>
      </c>
      <c r="F14" s="715"/>
      <c r="G14" s="715"/>
      <c r="H14" s="715"/>
      <c r="I14" s="715"/>
    </row>
    <row r="15" spans="1:9" s="492" customFormat="1" ht="65.25">
      <c r="A15" s="716"/>
      <c r="B15" s="717"/>
      <c r="C15" s="715" t="s">
        <v>195</v>
      </c>
      <c r="D15" s="714"/>
      <c r="E15" s="715" t="s">
        <v>687</v>
      </c>
      <c r="F15" s="715"/>
      <c r="G15" s="715"/>
      <c r="H15" s="715"/>
      <c r="I15" s="715"/>
    </row>
    <row r="16" spans="1:9" s="492" customFormat="1" ht="65.25">
      <c r="A16" s="716"/>
      <c r="B16" s="717"/>
      <c r="C16" s="720" t="s">
        <v>196</v>
      </c>
      <c r="D16" s="714" t="s">
        <v>1508</v>
      </c>
      <c r="E16" s="715" t="s">
        <v>688</v>
      </c>
      <c r="F16" s="721" t="s">
        <v>192</v>
      </c>
      <c r="G16" s="722" t="s">
        <v>622</v>
      </c>
      <c r="H16" s="715" t="s">
        <v>622</v>
      </c>
      <c r="I16" s="715" t="s">
        <v>197</v>
      </c>
    </row>
    <row r="17" spans="1:9" s="492" customFormat="1" ht="43.5">
      <c r="A17" s="716"/>
      <c r="B17" s="717"/>
      <c r="C17" s="715" t="s">
        <v>198</v>
      </c>
      <c r="D17" s="714"/>
      <c r="E17" s="721" t="s">
        <v>2314</v>
      </c>
      <c r="F17" s="721"/>
      <c r="G17" s="722"/>
      <c r="H17" s="715"/>
      <c r="I17" s="715"/>
    </row>
    <row r="18" spans="1:9" s="492" customFormat="1" ht="43.5">
      <c r="A18" s="716"/>
      <c r="B18" s="717"/>
      <c r="C18" s="720" t="s">
        <v>199</v>
      </c>
      <c r="D18" s="714" t="s">
        <v>200</v>
      </c>
      <c r="E18" s="715"/>
      <c r="F18" s="715" t="s">
        <v>201</v>
      </c>
      <c r="G18" s="722" t="s">
        <v>622</v>
      </c>
      <c r="H18" s="715" t="s">
        <v>622</v>
      </c>
      <c r="I18" s="715" t="s">
        <v>202</v>
      </c>
    </row>
    <row r="19" spans="1:9" s="492" customFormat="1" ht="43.5">
      <c r="A19" s="716"/>
      <c r="B19" s="717"/>
      <c r="C19" s="715" t="s">
        <v>203</v>
      </c>
      <c r="D19" s="714"/>
      <c r="E19" s="715"/>
      <c r="F19" s="715"/>
      <c r="G19" s="722"/>
      <c r="H19" s="715"/>
      <c r="I19" s="715" t="s">
        <v>204</v>
      </c>
    </row>
    <row r="20" spans="1:9" s="492" customFormat="1" ht="65.25">
      <c r="A20" s="716"/>
      <c r="B20" s="717"/>
      <c r="C20" s="715" t="s">
        <v>205</v>
      </c>
      <c r="D20" s="714"/>
      <c r="E20" s="715"/>
      <c r="F20" s="715"/>
      <c r="G20" s="722"/>
      <c r="H20" s="715"/>
      <c r="I20" s="715"/>
    </row>
    <row r="21" spans="1:9" s="492" customFormat="1" ht="43.5">
      <c r="A21" s="716"/>
      <c r="B21" s="717"/>
      <c r="C21" s="715" t="s">
        <v>206</v>
      </c>
      <c r="D21" s="714"/>
      <c r="E21" s="715"/>
      <c r="F21" s="715"/>
      <c r="G21" s="722"/>
      <c r="H21" s="715"/>
      <c r="I21" s="715"/>
    </row>
    <row r="22" spans="1:9" s="492" customFormat="1" ht="43.5">
      <c r="A22" s="716"/>
      <c r="B22" s="717"/>
      <c r="C22" s="715" t="s">
        <v>207</v>
      </c>
      <c r="D22" s="714" t="s">
        <v>1508</v>
      </c>
      <c r="E22" s="715"/>
      <c r="F22" s="715" t="s">
        <v>208</v>
      </c>
      <c r="G22" s="722" t="s">
        <v>622</v>
      </c>
      <c r="H22" s="715" t="s">
        <v>622</v>
      </c>
      <c r="I22" s="715" t="s">
        <v>209</v>
      </c>
    </row>
    <row r="23" spans="1:9" s="492" customFormat="1" ht="43.5">
      <c r="A23" s="716"/>
      <c r="B23" s="717"/>
      <c r="C23" s="719" t="s">
        <v>210</v>
      </c>
      <c r="D23" s="714"/>
      <c r="E23" s="715"/>
      <c r="F23" s="715"/>
      <c r="G23" s="722"/>
      <c r="H23" s="715"/>
      <c r="I23" s="715"/>
    </row>
    <row r="24" spans="1:9" s="492" customFormat="1" ht="65.25">
      <c r="A24" s="716"/>
      <c r="B24" s="717"/>
      <c r="C24" s="723" t="s">
        <v>211</v>
      </c>
      <c r="D24" s="714"/>
      <c r="E24" s="715"/>
      <c r="F24" s="715"/>
      <c r="G24" s="722"/>
      <c r="H24" s="715"/>
      <c r="I24" s="715"/>
    </row>
    <row r="25" spans="1:9" s="492" customFormat="1" ht="43.5">
      <c r="A25" s="716"/>
      <c r="B25" s="717"/>
      <c r="C25" s="723" t="s">
        <v>212</v>
      </c>
      <c r="D25" s="714"/>
      <c r="E25" s="715"/>
      <c r="F25" s="715"/>
      <c r="G25" s="722"/>
      <c r="H25" s="715"/>
      <c r="I25" s="715"/>
    </row>
    <row r="26" spans="1:9" s="492" customFormat="1" ht="43.5">
      <c r="A26" s="716"/>
      <c r="B26" s="717"/>
      <c r="C26" s="718" t="s">
        <v>213</v>
      </c>
      <c r="D26" s="714"/>
      <c r="E26" s="715"/>
      <c r="F26" s="715"/>
      <c r="G26" s="722"/>
      <c r="H26" s="715"/>
      <c r="I26" s="715"/>
    </row>
    <row r="27" spans="1:9" s="492" customFormat="1" ht="43.5">
      <c r="A27" s="716"/>
      <c r="B27" s="717"/>
      <c r="C27" s="720" t="s">
        <v>214</v>
      </c>
      <c r="D27" s="714" t="s">
        <v>215</v>
      </c>
      <c r="E27" s="715"/>
      <c r="F27" s="715" t="s">
        <v>721</v>
      </c>
      <c r="G27" s="722" t="s">
        <v>622</v>
      </c>
      <c r="H27" s="715" t="s">
        <v>622</v>
      </c>
      <c r="I27" s="715" t="s">
        <v>216</v>
      </c>
    </row>
    <row r="28" spans="1:9" s="492" customFormat="1" ht="21.75">
      <c r="A28" s="716"/>
      <c r="B28" s="717"/>
      <c r="C28" s="720" t="s">
        <v>217</v>
      </c>
      <c r="D28" s="714"/>
      <c r="E28" s="715"/>
      <c r="F28" s="715"/>
      <c r="G28" s="722"/>
      <c r="H28" s="715"/>
      <c r="I28" s="715"/>
    </row>
    <row r="29" spans="1:9" s="492" customFormat="1" ht="43.5">
      <c r="A29" s="716"/>
      <c r="B29" s="717"/>
      <c r="C29" s="720" t="s">
        <v>218</v>
      </c>
      <c r="D29" s="714"/>
      <c r="E29" s="715"/>
      <c r="F29" s="715"/>
      <c r="G29" s="722"/>
      <c r="H29" s="715"/>
      <c r="I29" s="715"/>
    </row>
    <row r="30" spans="1:9" s="492" customFormat="1" ht="43.5">
      <c r="A30" s="716"/>
      <c r="B30" s="717"/>
      <c r="C30" s="720" t="s">
        <v>219</v>
      </c>
      <c r="D30" s="714"/>
      <c r="E30" s="715"/>
      <c r="F30" s="715"/>
      <c r="G30" s="722"/>
      <c r="H30" s="715"/>
      <c r="I30" s="715" t="s">
        <v>220</v>
      </c>
    </row>
    <row r="31" spans="1:9" s="492" customFormat="1" ht="43.5">
      <c r="A31" s="716"/>
      <c r="B31" s="717"/>
      <c r="C31" s="720" t="s">
        <v>221</v>
      </c>
      <c r="D31" s="714" t="s">
        <v>1508</v>
      </c>
      <c r="E31" s="715"/>
      <c r="F31" s="715" t="s">
        <v>222</v>
      </c>
      <c r="G31" s="722" t="s">
        <v>622</v>
      </c>
      <c r="H31" s="715" t="s">
        <v>622</v>
      </c>
      <c r="I31" s="715" t="s">
        <v>223</v>
      </c>
    </row>
    <row r="32" spans="1:9" s="492" customFormat="1" ht="65.25">
      <c r="A32" s="716"/>
      <c r="B32" s="717"/>
      <c r="C32" s="720" t="s">
        <v>224</v>
      </c>
      <c r="D32" s="714" t="s">
        <v>225</v>
      </c>
      <c r="E32" s="715"/>
      <c r="F32" s="715" t="s">
        <v>226</v>
      </c>
      <c r="G32" s="722" t="s">
        <v>622</v>
      </c>
      <c r="H32" s="715" t="s">
        <v>622</v>
      </c>
      <c r="I32" s="715" t="s">
        <v>227</v>
      </c>
    </row>
    <row r="33" spans="1:9" s="492" customFormat="1" ht="43.5">
      <c r="A33" s="716"/>
      <c r="B33" s="717"/>
      <c r="C33" s="720" t="s">
        <v>228</v>
      </c>
      <c r="D33" s="714" t="s">
        <v>1508</v>
      </c>
      <c r="E33" s="715"/>
      <c r="F33" s="715" t="s">
        <v>222</v>
      </c>
      <c r="G33" s="722"/>
      <c r="H33" s="715"/>
      <c r="I33" s="715" t="s">
        <v>216</v>
      </c>
    </row>
    <row r="34" spans="1:9" s="492" customFormat="1" ht="43.5">
      <c r="A34" s="716"/>
      <c r="B34" s="717"/>
      <c r="C34" s="720" t="s">
        <v>229</v>
      </c>
      <c r="D34" s="714" t="s">
        <v>1508</v>
      </c>
      <c r="E34" s="715"/>
      <c r="F34" s="715" t="s">
        <v>222</v>
      </c>
      <c r="G34" s="722"/>
      <c r="H34" s="715"/>
      <c r="I34" s="715" t="s">
        <v>501</v>
      </c>
    </row>
    <row r="35" spans="1:9" s="492" customFormat="1" ht="43.5">
      <c r="A35" s="716"/>
      <c r="B35" s="717"/>
      <c r="C35" s="720" t="s">
        <v>230</v>
      </c>
      <c r="D35" s="714" t="s">
        <v>231</v>
      </c>
      <c r="E35" s="715"/>
      <c r="F35" s="715" t="s">
        <v>222</v>
      </c>
      <c r="G35" s="722"/>
      <c r="H35" s="715"/>
      <c r="I35" s="715" t="s">
        <v>216</v>
      </c>
    </row>
    <row r="36" spans="1:9" s="492" customFormat="1" ht="21.75">
      <c r="A36" s="716"/>
      <c r="B36" s="717"/>
      <c r="C36" s="720" t="s">
        <v>232</v>
      </c>
      <c r="D36" s="714" t="s">
        <v>233</v>
      </c>
      <c r="E36" s="715"/>
      <c r="F36" s="715"/>
      <c r="G36" s="722"/>
      <c r="H36" s="715"/>
      <c r="I36" s="715"/>
    </row>
    <row r="37" spans="1:9" s="492" customFormat="1" ht="43.5">
      <c r="A37" s="716"/>
      <c r="B37" s="717"/>
      <c r="C37" s="720" t="s">
        <v>234</v>
      </c>
      <c r="D37" s="714" t="s">
        <v>235</v>
      </c>
      <c r="E37" s="715"/>
      <c r="F37" s="715" t="s">
        <v>222</v>
      </c>
      <c r="G37" s="722"/>
      <c r="H37" s="715"/>
      <c r="I37" s="715" t="s">
        <v>220</v>
      </c>
    </row>
    <row r="38" spans="1:9" s="492" customFormat="1" ht="21.75">
      <c r="A38" s="716"/>
      <c r="B38" s="717"/>
      <c r="C38" s="720" t="s">
        <v>236</v>
      </c>
      <c r="D38" s="714"/>
      <c r="E38" s="715"/>
      <c r="F38" s="715"/>
      <c r="G38" s="722"/>
      <c r="H38" s="715"/>
      <c r="I38" s="715"/>
    </row>
    <row r="39" spans="1:9" s="492" customFormat="1" ht="43.5">
      <c r="A39" s="716"/>
      <c r="B39" s="717"/>
      <c r="C39" s="720" t="s">
        <v>237</v>
      </c>
      <c r="D39" s="714" t="s">
        <v>1508</v>
      </c>
      <c r="E39" s="715"/>
      <c r="F39" s="715" t="s">
        <v>222</v>
      </c>
      <c r="G39" s="722" t="s">
        <v>622</v>
      </c>
      <c r="H39" s="715" t="s">
        <v>622</v>
      </c>
      <c r="I39" s="715" t="s">
        <v>223</v>
      </c>
    </row>
    <row r="40" spans="1:9" s="492" customFormat="1" ht="43.5">
      <c r="A40" s="716"/>
      <c r="B40" s="717"/>
      <c r="C40" s="715" t="s">
        <v>238</v>
      </c>
      <c r="D40" s="714"/>
      <c r="E40" s="715"/>
      <c r="F40" s="715"/>
      <c r="G40" s="722"/>
      <c r="H40" s="715"/>
      <c r="I40" s="715"/>
    </row>
    <row r="41" spans="1:9" s="492" customFormat="1" ht="43.5">
      <c r="A41" s="716"/>
      <c r="B41" s="717"/>
      <c r="C41" s="715" t="s">
        <v>239</v>
      </c>
      <c r="D41" s="714"/>
      <c r="E41" s="715"/>
      <c r="F41" s="715"/>
      <c r="G41" s="722"/>
      <c r="H41" s="715"/>
      <c r="I41" s="715"/>
    </row>
    <row r="42" spans="1:9" s="492" customFormat="1" ht="43.5">
      <c r="A42" s="716"/>
      <c r="B42" s="717"/>
      <c r="C42" s="715" t="s">
        <v>240</v>
      </c>
      <c r="D42" s="714"/>
      <c r="E42" s="715"/>
      <c r="F42" s="715"/>
      <c r="G42" s="715"/>
      <c r="H42" s="715"/>
      <c r="I42" s="715"/>
    </row>
    <row r="43" spans="1:9" s="492" customFormat="1" ht="43.5">
      <c r="A43" s="716"/>
      <c r="B43" s="717"/>
      <c r="C43" s="715" t="s">
        <v>241</v>
      </c>
      <c r="D43" s="714"/>
      <c r="E43" s="715"/>
      <c r="F43" s="715"/>
      <c r="G43" s="715"/>
      <c r="H43" s="715"/>
      <c r="I43" s="715"/>
    </row>
    <row r="44" spans="1:9" s="492" customFormat="1" ht="43.5">
      <c r="A44" s="716"/>
      <c r="B44" s="717"/>
      <c r="C44" s="715" t="s">
        <v>242</v>
      </c>
      <c r="D44" s="714" t="s">
        <v>243</v>
      </c>
      <c r="E44" s="715"/>
      <c r="F44" s="715" t="s">
        <v>222</v>
      </c>
      <c r="G44" s="722" t="s">
        <v>622</v>
      </c>
      <c r="H44" s="715" t="s">
        <v>622</v>
      </c>
      <c r="I44" s="715" t="s">
        <v>245</v>
      </c>
    </row>
    <row r="45" spans="1:9" s="492" customFormat="1" ht="21.75">
      <c r="A45" s="716"/>
      <c r="B45" s="717"/>
      <c r="C45" s="715"/>
      <c r="D45" s="714" t="s">
        <v>246</v>
      </c>
      <c r="E45" s="715"/>
      <c r="F45" s="715"/>
      <c r="G45" s="715"/>
      <c r="H45" s="715"/>
      <c r="I45" s="715" t="s">
        <v>247</v>
      </c>
    </row>
    <row r="46" spans="1:9" s="492" customFormat="1" ht="43.5">
      <c r="A46" s="716"/>
      <c r="B46" s="717"/>
      <c r="C46" s="715" t="s">
        <v>248</v>
      </c>
      <c r="D46" s="714" t="s">
        <v>249</v>
      </c>
      <c r="E46" s="715"/>
      <c r="F46" s="715" t="s">
        <v>222</v>
      </c>
      <c r="G46" s="722" t="s">
        <v>622</v>
      </c>
      <c r="H46" s="715" t="s">
        <v>622</v>
      </c>
      <c r="I46" s="715" t="s">
        <v>1805</v>
      </c>
    </row>
    <row r="47" spans="1:9" s="492" customFormat="1" ht="21.75">
      <c r="A47" s="716"/>
      <c r="B47" s="717"/>
      <c r="C47" s="715"/>
      <c r="D47" s="714" t="s">
        <v>250</v>
      </c>
      <c r="E47" s="715"/>
      <c r="F47" s="715"/>
      <c r="G47" s="715"/>
      <c r="H47" s="715"/>
      <c r="I47" s="715"/>
    </row>
    <row r="48" spans="1:9" s="492" customFormat="1" ht="43.5">
      <c r="A48" s="716"/>
      <c r="B48" s="717"/>
      <c r="C48" s="715" t="s">
        <v>251</v>
      </c>
      <c r="D48" s="714" t="s">
        <v>252</v>
      </c>
      <c r="E48" s="715"/>
      <c r="F48" s="715" t="s">
        <v>222</v>
      </c>
      <c r="G48" s="722" t="s">
        <v>622</v>
      </c>
      <c r="H48" s="715" t="s">
        <v>622</v>
      </c>
      <c r="I48" s="715" t="s">
        <v>245</v>
      </c>
    </row>
    <row r="49" spans="1:9" s="492" customFormat="1" ht="21.75">
      <c r="A49" s="716"/>
      <c r="B49" s="717"/>
      <c r="C49" s="715"/>
      <c r="D49" s="714" t="s">
        <v>253</v>
      </c>
      <c r="E49" s="715"/>
      <c r="F49" s="715"/>
      <c r="G49" s="715"/>
      <c r="H49" s="715"/>
      <c r="I49" s="715" t="s">
        <v>247</v>
      </c>
    </row>
    <row r="50" spans="1:9" s="492" customFormat="1" ht="43.5">
      <c r="A50" s="716"/>
      <c r="B50" s="717"/>
      <c r="C50" s="721" t="s">
        <v>254</v>
      </c>
      <c r="D50" s="714" t="s">
        <v>255</v>
      </c>
      <c r="E50" s="715"/>
      <c r="F50" s="715" t="s">
        <v>222</v>
      </c>
      <c r="G50" s="722" t="s">
        <v>622</v>
      </c>
      <c r="H50" s="715" t="s">
        <v>622</v>
      </c>
      <c r="I50" s="715" t="s">
        <v>537</v>
      </c>
    </row>
    <row r="51" spans="1:9" s="492" customFormat="1" ht="21.75">
      <c r="A51" s="716"/>
      <c r="B51" s="717"/>
      <c r="C51" s="715"/>
      <c r="D51" s="714" t="s">
        <v>256</v>
      </c>
      <c r="E51" s="715"/>
      <c r="F51" s="715"/>
      <c r="G51" s="715"/>
      <c r="H51" s="715"/>
      <c r="I51" s="715"/>
    </row>
    <row r="52" spans="1:9" s="492" customFormat="1" ht="43.5">
      <c r="A52" s="716"/>
      <c r="B52" s="717"/>
      <c r="C52" s="715" t="s">
        <v>257</v>
      </c>
      <c r="D52" s="714" t="s">
        <v>2266</v>
      </c>
      <c r="E52" s="715"/>
      <c r="F52" s="715" t="s">
        <v>1812</v>
      </c>
      <c r="G52" s="722" t="s">
        <v>622</v>
      </c>
      <c r="H52" s="715" t="s">
        <v>622</v>
      </c>
      <c r="I52" s="715" t="s">
        <v>537</v>
      </c>
    </row>
    <row r="53" spans="1:9" s="492" customFormat="1" ht="21.75">
      <c r="A53" s="716"/>
      <c r="B53" s="717"/>
      <c r="C53" s="715" t="s">
        <v>2267</v>
      </c>
      <c r="D53" s="714" t="s">
        <v>2268</v>
      </c>
      <c r="E53" s="715"/>
      <c r="F53" s="715"/>
      <c r="G53" s="715"/>
      <c r="H53" s="715"/>
      <c r="I53" s="715"/>
    </row>
    <row r="54" spans="1:9" s="492" customFormat="1" ht="32.25" customHeight="1">
      <c r="A54" s="716"/>
      <c r="B54" s="717"/>
      <c r="C54" s="715" t="s">
        <v>2269</v>
      </c>
      <c r="D54" s="714"/>
      <c r="E54" s="715"/>
      <c r="F54" s="715"/>
      <c r="G54" s="715"/>
      <c r="H54" s="715"/>
      <c r="I54" s="715"/>
    </row>
    <row r="55" spans="1:9" s="492" customFormat="1" ht="43.5">
      <c r="A55" s="716"/>
      <c r="B55" s="717"/>
      <c r="C55" s="715" t="s">
        <v>2270</v>
      </c>
      <c r="D55" s="714" t="s">
        <v>2271</v>
      </c>
      <c r="E55" s="715"/>
      <c r="F55" s="715" t="s">
        <v>226</v>
      </c>
      <c r="G55" s="722" t="s">
        <v>622</v>
      </c>
      <c r="H55" s="715" t="s">
        <v>622</v>
      </c>
      <c r="I55" s="721" t="s">
        <v>2272</v>
      </c>
    </row>
    <row r="56" spans="1:9" s="492" customFormat="1" ht="21.75">
      <c r="A56" s="716"/>
      <c r="B56" s="717"/>
      <c r="C56" s="715"/>
      <c r="D56" s="714" t="s">
        <v>2273</v>
      </c>
      <c r="E56" s="715"/>
      <c r="F56" s="724"/>
      <c r="G56" s="722"/>
      <c r="H56" s="715"/>
      <c r="I56" s="721"/>
    </row>
    <row r="57" spans="1:9" s="492" customFormat="1" ht="21.75">
      <c r="A57" s="716"/>
      <c r="B57" s="717"/>
      <c r="C57" s="715" t="s">
        <v>534</v>
      </c>
      <c r="D57" s="714" t="s">
        <v>2274</v>
      </c>
      <c r="E57" s="715"/>
      <c r="F57" s="715"/>
      <c r="G57" s="722"/>
      <c r="H57" s="715"/>
      <c r="I57" s="721"/>
    </row>
    <row r="58" spans="1:9" s="492" customFormat="1" ht="22.5" customHeight="1">
      <c r="A58" s="716"/>
      <c r="B58" s="717"/>
      <c r="C58" s="715" t="s">
        <v>2275</v>
      </c>
      <c r="D58" s="714" t="s">
        <v>2276</v>
      </c>
      <c r="E58" s="715"/>
      <c r="F58" s="715" t="s">
        <v>226</v>
      </c>
      <c r="G58" s="722" t="s">
        <v>622</v>
      </c>
      <c r="H58" s="715" t="s">
        <v>622</v>
      </c>
      <c r="I58" s="721" t="s">
        <v>2277</v>
      </c>
    </row>
    <row r="59" spans="1:9" s="492" customFormat="1" ht="21.75">
      <c r="A59" s="716"/>
      <c r="B59" s="717"/>
      <c r="C59" s="715"/>
      <c r="D59" s="714" t="s">
        <v>2278</v>
      </c>
      <c r="E59" s="715"/>
      <c r="F59" s="715"/>
      <c r="G59" s="715"/>
      <c r="H59" s="715"/>
      <c r="I59" s="721"/>
    </row>
    <row r="60" spans="1:9" s="492" customFormat="1" ht="21.75">
      <c r="A60" s="716"/>
      <c r="B60" s="717"/>
      <c r="C60" s="715"/>
      <c r="D60" s="714" t="s">
        <v>2279</v>
      </c>
      <c r="E60" s="715"/>
      <c r="F60" s="715"/>
      <c r="G60" s="715"/>
      <c r="H60" s="715"/>
      <c r="I60" s="715"/>
    </row>
    <row r="61" spans="1:9" s="492" customFormat="1" ht="32.25" customHeight="1">
      <c r="A61" s="716"/>
      <c r="B61" s="717"/>
      <c r="C61" s="715" t="s">
        <v>2282</v>
      </c>
      <c r="D61" s="714" t="s">
        <v>2283</v>
      </c>
      <c r="E61" s="715"/>
      <c r="F61" s="715" t="s">
        <v>226</v>
      </c>
      <c r="G61" s="722" t="s">
        <v>622</v>
      </c>
      <c r="H61" s="715" t="s">
        <v>622</v>
      </c>
      <c r="I61" s="721" t="s">
        <v>1803</v>
      </c>
    </row>
    <row r="62" spans="1:9" s="492" customFormat="1" ht="21.75">
      <c r="A62" s="716"/>
      <c r="B62" s="717"/>
      <c r="C62" s="715" t="s">
        <v>2851</v>
      </c>
      <c r="D62" s="714" t="s">
        <v>2284</v>
      </c>
      <c r="E62" s="715"/>
      <c r="F62" s="715"/>
      <c r="G62" s="715"/>
      <c r="H62" s="715"/>
      <c r="I62" s="715"/>
    </row>
    <row r="63" spans="1:9" s="492" customFormat="1" ht="21.75">
      <c r="A63" s="716"/>
      <c r="B63" s="717"/>
      <c r="C63" s="715" t="s">
        <v>2285</v>
      </c>
      <c r="D63" s="714"/>
      <c r="E63" s="715"/>
      <c r="F63" s="715"/>
      <c r="G63" s="715"/>
      <c r="H63" s="715"/>
      <c r="I63" s="715"/>
    </row>
    <row r="64" spans="1:9" s="492" customFormat="1" ht="43.5">
      <c r="A64" s="716"/>
      <c r="B64" s="717"/>
      <c r="C64" s="715" t="s">
        <v>2286</v>
      </c>
      <c r="D64" s="714" t="s">
        <v>2287</v>
      </c>
      <c r="E64" s="715"/>
      <c r="F64" s="715" t="s">
        <v>226</v>
      </c>
      <c r="G64" s="722" t="s">
        <v>622</v>
      </c>
      <c r="H64" s="715" t="s">
        <v>622</v>
      </c>
      <c r="I64" s="721" t="s">
        <v>1811</v>
      </c>
    </row>
    <row r="65" spans="1:9" s="492" customFormat="1" ht="43.5">
      <c r="A65" s="716"/>
      <c r="B65" s="717"/>
      <c r="C65" s="715"/>
      <c r="D65" s="714" t="s">
        <v>2288</v>
      </c>
      <c r="E65" s="715"/>
      <c r="F65" s="715"/>
      <c r="G65" s="715"/>
      <c r="H65" s="715"/>
      <c r="I65" s="721" t="s">
        <v>2289</v>
      </c>
    </row>
    <row r="66" spans="1:9" s="492" customFormat="1" ht="21.75">
      <c r="A66" s="716"/>
      <c r="B66" s="717"/>
      <c r="C66" s="715"/>
      <c r="D66" s="714" t="s">
        <v>2290</v>
      </c>
      <c r="E66" s="715"/>
      <c r="F66" s="715"/>
      <c r="G66" s="715"/>
      <c r="H66" s="715"/>
      <c r="I66" s="715"/>
    </row>
    <row r="67" spans="1:9" s="492" customFormat="1" ht="43.5">
      <c r="A67" s="716"/>
      <c r="B67" s="717"/>
      <c r="C67" s="715" t="s">
        <v>2291</v>
      </c>
      <c r="D67" s="714" t="s">
        <v>2292</v>
      </c>
      <c r="E67" s="715"/>
      <c r="F67" s="715" t="s">
        <v>226</v>
      </c>
      <c r="G67" s="722" t="s">
        <v>622</v>
      </c>
      <c r="H67" s="715" t="s">
        <v>622</v>
      </c>
      <c r="I67" s="715" t="s">
        <v>537</v>
      </c>
    </row>
    <row r="68" spans="1:9" s="492" customFormat="1" ht="21.75">
      <c r="A68" s="716"/>
      <c r="B68" s="717"/>
      <c r="C68" s="715"/>
      <c r="D68" s="714" t="s">
        <v>2293</v>
      </c>
      <c r="E68" s="715"/>
      <c r="F68" s="715"/>
      <c r="G68" s="715"/>
      <c r="H68" s="715"/>
      <c r="I68" s="715"/>
    </row>
    <row r="69" spans="1:9" s="492" customFormat="1" ht="43.5">
      <c r="A69" s="716"/>
      <c r="B69" s="717"/>
      <c r="C69" s="715"/>
      <c r="D69" s="725" t="s">
        <v>2294</v>
      </c>
      <c r="E69" s="715"/>
      <c r="F69" s="715" t="s">
        <v>226</v>
      </c>
      <c r="G69" s="722" t="s">
        <v>622</v>
      </c>
      <c r="H69" s="715" t="s">
        <v>622</v>
      </c>
      <c r="I69" s="721" t="s">
        <v>2277</v>
      </c>
    </row>
    <row r="70" spans="1:9" s="492" customFormat="1" ht="21.75">
      <c r="A70" s="716"/>
      <c r="B70" s="717"/>
      <c r="C70" s="715"/>
      <c r="D70" s="725" t="s">
        <v>2296</v>
      </c>
      <c r="E70" s="715"/>
      <c r="F70" s="715"/>
      <c r="G70" s="715"/>
      <c r="H70" s="715"/>
      <c r="I70" s="715" t="s">
        <v>2298</v>
      </c>
    </row>
    <row r="71" spans="1:9" s="492" customFormat="1" ht="43.5">
      <c r="A71" s="716"/>
      <c r="B71" s="717"/>
      <c r="C71" s="715"/>
      <c r="D71" s="714" t="s">
        <v>2299</v>
      </c>
      <c r="E71" s="726"/>
      <c r="F71" s="715" t="s">
        <v>226</v>
      </c>
      <c r="G71" s="722" t="s">
        <v>622</v>
      </c>
      <c r="H71" s="715" t="s">
        <v>622</v>
      </c>
      <c r="I71" s="721" t="s">
        <v>2277</v>
      </c>
    </row>
    <row r="72" spans="1:9" s="492" customFormat="1" ht="43.5">
      <c r="A72" s="716"/>
      <c r="B72" s="717"/>
      <c r="C72" s="726"/>
      <c r="D72" s="714" t="s">
        <v>2300</v>
      </c>
      <c r="E72" s="726"/>
      <c r="F72" s="715" t="s">
        <v>226</v>
      </c>
      <c r="G72" s="722" t="s">
        <v>622</v>
      </c>
      <c r="H72" s="715" t="s">
        <v>622</v>
      </c>
      <c r="I72" s="721" t="s">
        <v>2277</v>
      </c>
    </row>
    <row r="73" spans="1:9" s="492" customFormat="1" ht="21.75">
      <c r="A73" s="716"/>
      <c r="B73" s="717"/>
      <c r="C73" s="726"/>
      <c r="D73" s="714" t="s">
        <v>2301</v>
      </c>
      <c r="E73" s="726"/>
      <c r="F73" s="715"/>
      <c r="G73" s="715"/>
      <c r="H73" s="715"/>
      <c r="I73" s="715"/>
    </row>
    <row r="74" spans="1:9" s="492" customFormat="1" ht="43.5">
      <c r="A74" s="716"/>
      <c r="B74" s="717"/>
      <c r="C74" s="715" t="s">
        <v>2302</v>
      </c>
      <c r="D74" s="714" t="s">
        <v>2303</v>
      </c>
      <c r="E74" s="715"/>
      <c r="F74" s="715" t="s">
        <v>226</v>
      </c>
      <c r="G74" s="722" t="s">
        <v>622</v>
      </c>
      <c r="H74" s="715" t="s">
        <v>622</v>
      </c>
      <c r="I74" s="715" t="s">
        <v>2304</v>
      </c>
    </row>
    <row r="75" spans="1:9" s="492" customFormat="1" ht="27.75" customHeight="1">
      <c r="A75" s="716"/>
      <c r="B75" s="717"/>
      <c r="C75" s="715" t="s">
        <v>2305</v>
      </c>
      <c r="D75" s="714" t="s">
        <v>2306</v>
      </c>
      <c r="E75" s="715"/>
      <c r="F75" s="715" t="s">
        <v>226</v>
      </c>
      <c r="G75" s="722" t="s">
        <v>622</v>
      </c>
      <c r="H75" s="715" t="s">
        <v>622</v>
      </c>
      <c r="I75" s="715" t="s">
        <v>2307</v>
      </c>
    </row>
    <row r="76" spans="1:9" s="492" customFormat="1" ht="43.5">
      <c r="A76" s="716"/>
      <c r="B76" s="717"/>
      <c r="C76" s="726"/>
      <c r="D76" s="714" t="s">
        <v>2308</v>
      </c>
      <c r="E76" s="715"/>
      <c r="F76" s="715"/>
      <c r="G76" s="715"/>
      <c r="H76" s="715"/>
      <c r="I76" s="715" t="s">
        <v>2309</v>
      </c>
    </row>
    <row r="77" spans="1:9" s="492" customFormat="1" ht="21.75">
      <c r="A77" s="716"/>
      <c r="B77" s="717"/>
      <c r="C77" s="715" t="s">
        <v>2310</v>
      </c>
      <c r="D77" s="714" t="s">
        <v>2311</v>
      </c>
      <c r="E77" s="715"/>
      <c r="F77" s="727" t="s">
        <v>1812</v>
      </c>
      <c r="G77" s="727">
        <v>2000</v>
      </c>
      <c r="H77" s="715" t="s">
        <v>535</v>
      </c>
      <c r="I77" s="715" t="s">
        <v>2312</v>
      </c>
    </row>
    <row r="78" spans="1:9" s="492" customFormat="1" ht="21.75">
      <c r="A78" s="716"/>
      <c r="B78" s="717"/>
      <c r="C78" s="715"/>
      <c r="D78" s="714" t="s">
        <v>2313</v>
      </c>
      <c r="E78" s="715"/>
      <c r="F78" s="722"/>
      <c r="G78" s="715"/>
      <c r="H78" s="715"/>
      <c r="I78" s="715"/>
    </row>
    <row r="79" spans="1:9" s="492" customFormat="1" ht="43.5">
      <c r="A79" s="716"/>
      <c r="B79" s="717"/>
      <c r="C79" s="715" t="s">
        <v>2315</v>
      </c>
      <c r="D79" s="714" t="s">
        <v>2316</v>
      </c>
      <c r="E79" s="721"/>
      <c r="F79" s="721" t="s">
        <v>2317</v>
      </c>
      <c r="G79" s="722">
        <v>42600</v>
      </c>
      <c r="H79" s="715" t="s">
        <v>535</v>
      </c>
      <c r="I79" s="715" t="s">
        <v>191</v>
      </c>
    </row>
    <row r="80" spans="1:9" s="492" customFormat="1" ht="43.5">
      <c r="A80" s="716"/>
      <c r="B80" s="717"/>
      <c r="C80" s="715" t="s">
        <v>2318</v>
      </c>
      <c r="D80" s="714" t="s">
        <v>2233</v>
      </c>
      <c r="E80" s="715"/>
      <c r="F80" s="715" t="s">
        <v>721</v>
      </c>
      <c r="G80" s="728">
        <v>30000</v>
      </c>
      <c r="H80" s="715" t="s">
        <v>535</v>
      </c>
      <c r="I80" s="715" t="s">
        <v>191</v>
      </c>
    </row>
    <row r="81" spans="1:9" s="492" customFormat="1" ht="43.5">
      <c r="A81" s="716"/>
      <c r="B81" s="717"/>
      <c r="C81" s="715" t="s">
        <v>2319</v>
      </c>
      <c r="D81" s="714" t="s">
        <v>2233</v>
      </c>
      <c r="E81" s="715"/>
      <c r="F81" s="715" t="s">
        <v>1766</v>
      </c>
      <c r="G81" s="728">
        <v>90000</v>
      </c>
      <c r="H81" s="715" t="s">
        <v>535</v>
      </c>
      <c r="I81" s="715" t="s">
        <v>191</v>
      </c>
    </row>
    <row r="82" spans="1:9" s="492" customFormat="1" ht="21.75">
      <c r="A82" s="716"/>
      <c r="B82" s="717"/>
      <c r="C82" s="729"/>
      <c r="D82" s="714"/>
      <c r="E82" s="715"/>
      <c r="F82" s="715"/>
      <c r="G82" s="728">
        <f>SUM(G9:G81)</f>
        <v>164600</v>
      </c>
      <c r="H82" s="715"/>
      <c r="I82" s="715"/>
    </row>
    <row r="83" spans="1:9" s="492" customFormat="1" ht="43.5">
      <c r="A83" s="716">
        <v>2</v>
      </c>
      <c r="B83" s="717" t="s">
        <v>1002</v>
      </c>
      <c r="C83" s="713" t="s">
        <v>2320</v>
      </c>
      <c r="D83" s="714"/>
      <c r="E83" s="715"/>
      <c r="F83" s="715"/>
      <c r="G83" s="715"/>
      <c r="H83" s="715"/>
      <c r="I83" s="715"/>
    </row>
    <row r="84" spans="1:9" s="492" customFormat="1" ht="65.25">
      <c r="A84" s="716"/>
      <c r="B84" s="717"/>
      <c r="C84" s="721" t="s">
        <v>2321</v>
      </c>
      <c r="D84" s="714" t="s">
        <v>2322</v>
      </c>
      <c r="E84" s="721" t="s">
        <v>689</v>
      </c>
      <c r="F84" s="715" t="s">
        <v>721</v>
      </c>
      <c r="G84" s="715" t="s">
        <v>622</v>
      </c>
      <c r="H84" s="715" t="s">
        <v>622</v>
      </c>
      <c r="I84" s="715" t="s">
        <v>2323</v>
      </c>
    </row>
    <row r="85" spans="1:9" s="492" customFormat="1" ht="65.25">
      <c r="A85" s="716"/>
      <c r="B85" s="717"/>
      <c r="C85" s="721" t="s">
        <v>2324</v>
      </c>
      <c r="D85" s="714" t="s">
        <v>2325</v>
      </c>
      <c r="E85" s="715" t="s">
        <v>690</v>
      </c>
      <c r="F85" s="715"/>
      <c r="G85" s="715"/>
      <c r="H85" s="715"/>
      <c r="I85" s="715" t="s">
        <v>2326</v>
      </c>
    </row>
    <row r="86" spans="1:9" s="492" customFormat="1" ht="43.5">
      <c r="A86" s="716"/>
      <c r="B86" s="717"/>
      <c r="C86" s="721" t="s">
        <v>2327</v>
      </c>
      <c r="D86" s="714" t="s">
        <v>2328</v>
      </c>
      <c r="E86" s="715" t="s">
        <v>691</v>
      </c>
      <c r="F86" s="715"/>
      <c r="G86" s="715"/>
      <c r="H86" s="715"/>
      <c r="I86" s="715"/>
    </row>
    <row r="87" spans="1:9" s="492" customFormat="1" ht="43.5">
      <c r="A87" s="716"/>
      <c r="B87" s="717"/>
      <c r="C87" s="721" t="s">
        <v>2329</v>
      </c>
      <c r="D87" s="714" t="s">
        <v>2330</v>
      </c>
      <c r="E87" s="715"/>
      <c r="F87" s="715" t="s">
        <v>721</v>
      </c>
      <c r="G87" s="715" t="s">
        <v>622</v>
      </c>
      <c r="H87" s="715" t="s">
        <v>622</v>
      </c>
      <c r="I87" s="715" t="s">
        <v>1810</v>
      </c>
    </row>
    <row r="88" spans="1:9" s="492" customFormat="1" ht="43.5">
      <c r="A88" s="716"/>
      <c r="B88" s="717"/>
      <c r="C88" s="721" t="s">
        <v>2331</v>
      </c>
      <c r="D88" s="714"/>
      <c r="E88" s="715"/>
      <c r="F88" s="715" t="s">
        <v>721</v>
      </c>
      <c r="G88" s="715" t="s">
        <v>622</v>
      </c>
      <c r="H88" s="715" t="s">
        <v>622</v>
      </c>
      <c r="I88" s="715" t="s">
        <v>2332</v>
      </c>
    </row>
    <row r="89" spans="1:9" s="492" customFormat="1" ht="43.5">
      <c r="A89" s="716"/>
      <c r="B89" s="717"/>
      <c r="C89" s="721"/>
      <c r="D89" s="714"/>
      <c r="E89" s="715"/>
      <c r="F89" s="715" t="s">
        <v>2502</v>
      </c>
      <c r="G89" s="715" t="s">
        <v>622</v>
      </c>
      <c r="H89" s="715" t="s">
        <v>622</v>
      </c>
      <c r="I89" s="715" t="s">
        <v>2332</v>
      </c>
    </row>
    <row r="90" spans="1:9" s="492" customFormat="1" ht="43.5">
      <c r="A90" s="716"/>
      <c r="B90" s="717"/>
      <c r="C90" s="721" t="s">
        <v>2333</v>
      </c>
      <c r="D90" s="714" t="s">
        <v>2330</v>
      </c>
      <c r="E90" s="715"/>
      <c r="F90" s="715" t="s">
        <v>2334</v>
      </c>
      <c r="G90" s="715" t="s">
        <v>622</v>
      </c>
      <c r="H90" s="715" t="s">
        <v>622</v>
      </c>
      <c r="I90" s="715" t="s">
        <v>1810</v>
      </c>
    </row>
    <row r="91" spans="1:9" s="492" customFormat="1" ht="43.5">
      <c r="A91" s="716"/>
      <c r="B91" s="717"/>
      <c r="C91" s="721" t="s">
        <v>2335</v>
      </c>
      <c r="D91" s="714"/>
      <c r="E91" s="715"/>
      <c r="F91" s="715"/>
      <c r="G91" s="715"/>
      <c r="H91" s="715"/>
      <c r="I91" s="715"/>
    </row>
    <row r="92" spans="1:9" s="492" customFormat="1" ht="27" customHeight="1">
      <c r="A92" s="716"/>
      <c r="B92" s="717"/>
      <c r="C92" s="713" t="s">
        <v>2336</v>
      </c>
      <c r="D92" s="714"/>
      <c r="E92" s="715"/>
      <c r="F92" s="715"/>
      <c r="G92" s="715"/>
      <c r="H92" s="715"/>
      <c r="I92" s="715"/>
    </row>
    <row r="93" spans="1:9" s="492" customFormat="1" ht="21.75">
      <c r="A93" s="716"/>
      <c r="B93" s="717"/>
      <c r="C93" s="713" t="s">
        <v>2337</v>
      </c>
      <c r="D93" s="714"/>
      <c r="E93" s="715"/>
      <c r="F93" s="715"/>
      <c r="G93" s="715"/>
      <c r="H93" s="715"/>
      <c r="I93" s="715"/>
    </row>
    <row r="94" spans="1:9" s="492" customFormat="1" ht="43.5">
      <c r="A94" s="716"/>
      <c r="B94" s="717"/>
      <c r="C94" s="721" t="s">
        <v>2338</v>
      </c>
      <c r="D94" s="714" t="s">
        <v>2328</v>
      </c>
      <c r="E94" s="715"/>
      <c r="F94" s="715" t="s">
        <v>2339</v>
      </c>
      <c r="G94" s="715" t="s">
        <v>622</v>
      </c>
      <c r="H94" s="715" t="s">
        <v>622</v>
      </c>
      <c r="I94" s="715" t="s">
        <v>2340</v>
      </c>
    </row>
    <row r="95" spans="1:9" s="492" customFormat="1" ht="43.5">
      <c r="A95" s="716"/>
      <c r="B95" s="717"/>
      <c r="C95" s="721" t="s">
        <v>2341</v>
      </c>
      <c r="D95" s="714" t="s">
        <v>2328</v>
      </c>
      <c r="E95" s="715"/>
      <c r="F95" s="715" t="s">
        <v>2339</v>
      </c>
      <c r="G95" s="715" t="s">
        <v>622</v>
      </c>
      <c r="H95" s="715" t="s">
        <v>622</v>
      </c>
      <c r="I95" s="715" t="s">
        <v>2340</v>
      </c>
    </row>
    <row r="96" spans="1:9" s="492" customFormat="1" ht="21.75">
      <c r="A96" s="716"/>
      <c r="B96" s="717"/>
      <c r="C96" s="721"/>
      <c r="D96" s="714"/>
      <c r="E96" s="715"/>
      <c r="F96" s="715"/>
      <c r="G96" s="715"/>
      <c r="H96" s="715"/>
      <c r="I96" s="715"/>
    </row>
    <row r="97" spans="1:9" s="492" customFormat="1" ht="43.5">
      <c r="A97" s="716"/>
      <c r="B97" s="717"/>
      <c r="C97" s="713" t="s">
        <v>2342</v>
      </c>
      <c r="D97" s="714"/>
      <c r="E97" s="715"/>
      <c r="F97" s="715"/>
      <c r="G97" s="715"/>
      <c r="H97" s="715"/>
      <c r="I97" s="715"/>
    </row>
    <row r="98" spans="1:9" s="492" customFormat="1" ht="43.5">
      <c r="A98" s="716"/>
      <c r="B98" s="717"/>
      <c r="C98" s="721" t="s">
        <v>2343</v>
      </c>
      <c r="D98" s="714" t="s">
        <v>2344</v>
      </c>
      <c r="E98" s="715"/>
      <c r="F98" s="715" t="s">
        <v>2339</v>
      </c>
      <c r="G98" s="715" t="s">
        <v>622</v>
      </c>
      <c r="H98" s="721" t="s">
        <v>120</v>
      </c>
      <c r="I98" s="715" t="s">
        <v>2345</v>
      </c>
    </row>
    <row r="99" spans="1:9" s="492" customFormat="1" ht="43.5">
      <c r="A99" s="716"/>
      <c r="B99" s="717"/>
      <c r="C99" s="721" t="s">
        <v>2346</v>
      </c>
      <c r="D99" s="714"/>
      <c r="E99" s="715"/>
      <c r="F99" s="715"/>
      <c r="G99" s="715"/>
      <c r="H99" s="715"/>
      <c r="I99" s="715"/>
    </row>
    <row r="100" spans="1:9" s="492" customFormat="1" ht="43.5">
      <c r="A100" s="716"/>
      <c r="B100" s="717"/>
      <c r="C100" s="721" t="s">
        <v>2347</v>
      </c>
      <c r="D100" s="714" t="s">
        <v>2344</v>
      </c>
      <c r="E100" s="715"/>
      <c r="F100" s="715" t="s">
        <v>513</v>
      </c>
      <c r="G100" s="722">
        <v>6900</v>
      </c>
      <c r="H100" s="721" t="s">
        <v>535</v>
      </c>
      <c r="I100" s="715" t="s">
        <v>2277</v>
      </c>
    </row>
    <row r="101" spans="1:9" s="492" customFormat="1" ht="21.75">
      <c r="A101" s="716"/>
      <c r="B101" s="717"/>
      <c r="C101" s="721" t="s">
        <v>2348</v>
      </c>
      <c r="D101" s="714"/>
      <c r="E101" s="715"/>
      <c r="F101" s="715"/>
      <c r="G101" s="715"/>
      <c r="H101" s="715"/>
      <c r="I101" s="715"/>
    </row>
    <row r="102" spans="1:9" s="492" customFormat="1" ht="43.5">
      <c r="A102" s="716"/>
      <c r="B102" s="717"/>
      <c r="C102" s="724" t="s">
        <v>2349</v>
      </c>
      <c r="D102" s="714" t="s">
        <v>2350</v>
      </c>
      <c r="E102" s="715"/>
      <c r="F102" s="715" t="s">
        <v>513</v>
      </c>
      <c r="G102" s="722">
        <v>2500</v>
      </c>
      <c r="H102" s="721" t="s">
        <v>535</v>
      </c>
      <c r="I102" s="715" t="s">
        <v>2277</v>
      </c>
    </row>
    <row r="103" spans="1:9" s="492" customFormat="1" ht="21.75">
      <c r="A103" s="716"/>
      <c r="B103" s="717"/>
      <c r="C103" s="724"/>
      <c r="D103" s="714" t="s">
        <v>2351</v>
      </c>
      <c r="E103" s="715"/>
      <c r="F103" s="715"/>
      <c r="G103" s="715"/>
      <c r="H103" s="721"/>
      <c r="I103" s="715"/>
    </row>
    <row r="104" spans="1:9" s="492" customFormat="1" ht="21.75">
      <c r="A104" s="716"/>
      <c r="B104" s="717"/>
      <c r="C104" s="724"/>
      <c r="D104" s="714" t="s">
        <v>2301</v>
      </c>
      <c r="E104" s="715"/>
      <c r="F104" s="715"/>
      <c r="G104" s="722"/>
      <c r="H104" s="721"/>
      <c r="I104" s="715"/>
    </row>
    <row r="105" spans="1:9" s="492" customFormat="1" ht="43.5">
      <c r="A105" s="716"/>
      <c r="B105" s="717"/>
      <c r="C105" s="713" t="s">
        <v>2352</v>
      </c>
      <c r="D105" s="714"/>
      <c r="E105" s="715"/>
      <c r="F105" s="715"/>
      <c r="G105" s="715"/>
      <c r="H105" s="715"/>
      <c r="I105" s="715"/>
    </row>
    <row r="106" spans="1:9" s="492" customFormat="1" ht="21.75">
      <c r="A106" s="716"/>
      <c r="B106" s="717"/>
      <c r="C106" s="713" t="s">
        <v>2353</v>
      </c>
      <c r="D106" s="714"/>
      <c r="E106" s="715"/>
      <c r="F106" s="715"/>
      <c r="G106" s="715"/>
      <c r="H106" s="715"/>
      <c r="I106" s="715"/>
    </row>
    <row r="107" spans="1:9" s="492" customFormat="1" ht="43.5">
      <c r="A107" s="716"/>
      <c r="B107" s="717"/>
      <c r="C107" s="721" t="s">
        <v>2354</v>
      </c>
      <c r="D107" s="714" t="s">
        <v>2355</v>
      </c>
      <c r="E107" s="715"/>
      <c r="F107" s="715" t="s">
        <v>721</v>
      </c>
      <c r="G107" s="715" t="s">
        <v>622</v>
      </c>
      <c r="H107" s="715" t="s">
        <v>622</v>
      </c>
      <c r="I107" s="715" t="s">
        <v>2356</v>
      </c>
    </row>
    <row r="108" spans="1:9" s="492" customFormat="1" ht="43.5">
      <c r="A108" s="716"/>
      <c r="B108" s="717"/>
      <c r="C108" s="721" t="s">
        <v>2357</v>
      </c>
      <c r="D108" s="714"/>
      <c r="E108" s="715"/>
      <c r="F108" s="715"/>
      <c r="G108" s="715"/>
      <c r="H108" s="715"/>
      <c r="I108" s="715" t="s">
        <v>2358</v>
      </c>
    </row>
    <row r="109" spans="1:9" s="492" customFormat="1" ht="43.5">
      <c r="A109" s="716"/>
      <c r="B109" s="717"/>
      <c r="C109" s="721" t="s">
        <v>2359</v>
      </c>
      <c r="D109" s="714"/>
      <c r="E109" s="715"/>
      <c r="F109" s="715"/>
      <c r="G109" s="715"/>
      <c r="H109" s="715"/>
      <c r="I109" s="715"/>
    </row>
    <row r="110" spans="1:9" s="492" customFormat="1" ht="43.5">
      <c r="A110" s="716"/>
      <c r="B110" s="717"/>
      <c r="C110" s="721" t="s">
        <v>2360</v>
      </c>
      <c r="D110" s="714" t="s">
        <v>2361</v>
      </c>
      <c r="E110" s="715"/>
      <c r="F110" s="715" t="s">
        <v>2334</v>
      </c>
      <c r="G110" s="715" t="s">
        <v>622</v>
      </c>
      <c r="H110" s="715" t="s">
        <v>622</v>
      </c>
      <c r="I110" s="715" t="s">
        <v>2356</v>
      </c>
    </row>
    <row r="111" spans="1:9" s="492" customFormat="1" ht="43.5">
      <c r="A111" s="716"/>
      <c r="B111" s="717"/>
      <c r="C111" s="721" t="s">
        <v>2362</v>
      </c>
      <c r="D111" s="714" t="s">
        <v>2361</v>
      </c>
      <c r="E111" s="715"/>
      <c r="F111" s="715" t="s">
        <v>2334</v>
      </c>
      <c r="G111" s="715"/>
      <c r="H111" s="715"/>
      <c r="I111" s="715" t="s">
        <v>2358</v>
      </c>
    </row>
    <row r="112" spans="1:9" s="492" customFormat="1" ht="43.5">
      <c r="A112" s="716"/>
      <c r="B112" s="717"/>
      <c r="C112" s="721" t="s">
        <v>2363</v>
      </c>
      <c r="D112" s="714"/>
      <c r="E112" s="715"/>
      <c r="F112" s="715"/>
      <c r="G112" s="715"/>
      <c r="H112" s="715"/>
      <c r="I112" s="715"/>
    </row>
    <row r="113" spans="1:9" s="492" customFormat="1" ht="43.5">
      <c r="A113" s="716"/>
      <c r="B113" s="717"/>
      <c r="C113" s="721" t="s">
        <v>2364</v>
      </c>
      <c r="D113" s="714" t="s">
        <v>2355</v>
      </c>
      <c r="E113" s="721"/>
      <c r="F113" s="715" t="s">
        <v>2334</v>
      </c>
      <c r="G113" s="715" t="s">
        <v>622</v>
      </c>
      <c r="H113" s="715" t="s">
        <v>622</v>
      </c>
      <c r="I113" s="715" t="s">
        <v>2356</v>
      </c>
    </row>
    <row r="114" spans="1:9" s="492" customFormat="1" ht="43.5">
      <c r="A114" s="716"/>
      <c r="B114" s="717"/>
      <c r="C114" s="721" t="s">
        <v>2365</v>
      </c>
      <c r="D114" s="714" t="s">
        <v>2366</v>
      </c>
      <c r="E114" s="721"/>
      <c r="F114" s="715"/>
      <c r="G114" s="715"/>
      <c r="H114" s="715"/>
      <c r="I114" s="715" t="s">
        <v>2358</v>
      </c>
    </row>
    <row r="115" spans="1:9" s="492" customFormat="1" ht="65.25">
      <c r="A115" s="716"/>
      <c r="B115" s="717"/>
      <c r="C115" s="721" t="s">
        <v>2367</v>
      </c>
      <c r="D115" s="714"/>
      <c r="E115" s="721"/>
      <c r="F115" s="715"/>
      <c r="G115" s="715"/>
      <c r="H115" s="715"/>
      <c r="I115" s="715" t="s">
        <v>2368</v>
      </c>
    </row>
    <row r="116" spans="1:9" s="492" customFormat="1" ht="65.25">
      <c r="A116" s="716"/>
      <c r="B116" s="717"/>
      <c r="C116" s="721" t="s">
        <v>2369</v>
      </c>
      <c r="D116" s="714"/>
      <c r="E116" s="715"/>
      <c r="F116" s="715"/>
      <c r="G116" s="715"/>
      <c r="H116" s="715"/>
      <c r="I116" s="715" t="s">
        <v>2370</v>
      </c>
    </row>
    <row r="117" spans="1:9" s="492" customFormat="1" ht="43.5">
      <c r="A117" s="716"/>
      <c r="B117" s="717"/>
      <c r="C117" s="721" t="s">
        <v>2371</v>
      </c>
      <c r="D117" s="714" t="s">
        <v>2355</v>
      </c>
      <c r="E117" s="715"/>
      <c r="F117" s="715" t="s">
        <v>2334</v>
      </c>
      <c r="G117" s="715" t="s">
        <v>622</v>
      </c>
      <c r="H117" s="715" t="s">
        <v>622</v>
      </c>
      <c r="I117" s="715" t="s">
        <v>2356</v>
      </c>
    </row>
    <row r="118" spans="1:9" s="492" customFormat="1" ht="43.5">
      <c r="A118" s="716"/>
      <c r="B118" s="717"/>
      <c r="C118" s="721" t="s">
        <v>2372</v>
      </c>
      <c r="D118" s="714"/>
      <c r="E118" s="715"/>
      <c r="F118" s="715"/>
      <c r="G118" s="715"/>
      <c r="H118" s="715"/>
      <c r="I118" s="715" t="s">
        <v>2358</v>
      </c>
    </row>
    <row r="119" spans="1:9" s="492" customFormat="1" ht="43.5">
      <c r="A119" s="716"/>
      <c r="B119" s="717"/>
      <c r="C119" s="721" t="s">
        <v>2373</v>
      </c>
      <c r="D119" s="714"/>
      <c r="E119" s="715"/>
      <c r="F119" s="715"/>
      <c r="G119" s="715"/>
      <c r="H119" s="715"/>
      <c r="I119" s="715"/>
    </row>
    <row r="120" spans="1:9" s="492" customFormat="1" ht="21.75">
      <c r="A120" s="716"/>
      <c r="B120" s="717"/>
      <c r="C120" s="721" t="s">
        <v>2374</v>
      </c>
      <c r="D120" s="714"/>
      <c r="E120" s="715"/>
      <c r="F120" s="715"/>
      <c r="G120" s="715"/>
      <c r="H120" s="715"/>
      <c r="I120" s="715"/>
    </row>
    <row r="121" spans="1:9" s="492" customFormat="1" ht="43.5">
      <c r="A121" s="716"/>
      <c r="B121" s="717"/>
      <c r="C121" s="715" t="s">
        <v>2375</v>
      </c>
      <c r="D121" s="714" t="s">
        <v>2376</v>
      </c>
      <c r="E121" s="715"/>
      <c r="F121" s="715" t="s">
        <v>179</v>
      </c>
      <c r="G121" s="715" t="s">
        <v>622</v>
      </c>
      <c r="H121" s="715" t="s">
        <v>622</v>
      </c>
      <c r="I121" s="715" t="s">
        <v>128</v>
      </c>
    </row>
    <row r="122" spans="1:9" s="492" customFormat="1" ht="43.5">
      <c r="A122" s="716"/>
      <c r="B122" s="717"/>
      <c r="C122" s="715" t="s">
        <v>2377</v>
      </c>
      <c r="D122" s="714" t="s">
        <v>2376</v>
      </c>
      <c r="E122" s="715"/>
      <c r="F122" s="715" t="s">
        <v>2378</v>
      </c>
      <c r="G122" s="727">
        <v>5000</v>
      </c>
      <c r="H122" s="715" t="s">
        <v>535</v>
      </c>
      <c r="I122" s="715" t="s">
        <v>128</v>
      </c>
    </row>
    <row r="123" spans="1:9" s="492" customFormat="1" ht="43.5">
      <c r="A123" s="716"/>
      <c r="B123" s="717"/>
      <c r="C123" s="715" t="s">
        <v>2379</v>
      </c>
      <c r="D123" s="714"/>
      <c r="E123" s="715"/>
      <c r="F123" s="715" t="s">
        <v>2378</v>
      </c>
      <c r="G123" s="727"/>
      <c r="H123" s="715"/>
      <c r="I123" s="715"/>
    </row>
    <row r="124" spans="1:9" s="492" customFormat="1" ht="21.75">
      <c r="A124" s="716"/>
      <c r="B124" s="717"/>
      <c r="C124" s="721"/>
      <c r="D124" s="714"/>
      <c r="E124" s="715"/>
      <c r="F124" s="715"/>
      <c r="G124" s="721">
        <f>SUM(G84:G123)</f>
        <v>14400</v>
      </c>
      <c r="H124" s="715"/>
      <c r="I124" s="715"/>
    </row>
    <row r="125" spans="1:9" s="492" customFormat="1" ht="43.5">
      <c r="A125" s="730">
        <v>3</v>
      </c>
      <c r="B125" s="712" t="s">
        <v>1003</v>
      </c>
      <c r="C125" s="713" t="s">
        <v>2380</v>
      </c>
      <c r="D125" s="714"/>
      <c r="E125" s="715"/>
      <c r="F125" s="715"/>
      <c r="G125" s="715"/>
      <c r="H125" s="715"/>
      <c r="I125" s="715"/>
    </row>
    <row r="126" spans="1:9" s="492" customFormat="1" ht="43.5">
      <c r="A126" s="716"/>
      <c r="B126" s="717"/>
      <c r="C126" s="721" t="s">
        <v>2381</v>
      </c>
      <c r="D126" s="725" t="s">
        <v>2382</v>
      </c>
      <c r="E126" s="721" t="s">
        <v>692</v>
      </c>
      <c r="F126" s="721" t="s">
        <v>2383</v>
      </c>
      <c r="G126" s="721">
        <v>1200</v>
      </c>
      <c r="H126" s="715" t="s">
        <v>535</v>
      </c>
      <c r="I126" s="721" t="s">
        <v>2384</v>
      </c>
    </row>
    <row r="127" spans="1:9" s="492" customFormat="1" ht="43.5">
      <c r="A127" s="716"/>
      <c r="B127" s="717"/>
      <c r="C127" s="721"/>
      <c r="D127" s="725" t="s">
        <v>2385</v>
      </c>
      <c r="E127" s="721" t="s">
        <v>693</v>
      </c>
      <c r="F127" s="721"/>
      <c r="G127" s="721"/>
      <c r="H127" s="721"/>
      <c r="I127" s="721" t="s">
        <v>2386</v>
      </c>
    </row>
    <row r="128" spans="1:9" s="492" customFormat="1" ht="43.5">
      <c r="A128" s="716"/>
      <c r="B128" s="717"/>
      <c r="C128" s="713" t="s">
        <v>2387</v>
      </c>
      <c r="D128" s="725"/>
      <c r="E128" s="721" t="s">
        <v>694</v>
      </c>
      <c r="F128" s="721"/>
      <c r="G128" s="721"/>
      <c r="H128" s="721"/>
      <c r="I128" s="721" t="s">
        <v>2384</v>
      </c>
    </row>
    <row r="129" spans="1:9" s="492" customFormat="1" ht="43.5">
      <c r="A129" s="716"/>
      <c r="B129" s="717"/>
      <c r="C129" s="721" t="s">
        <v>2388</v>
      </c>
      <c r="D129" s="725" t="s">
        <v>2389</v>
      </c>
      <c r="E129" s="721" t="s">
        <v>695</v>
      </c>
      <c r="F129" s="721" t="s">
        <v>2390</v>
      </c>
      <c r="G129" s="721">
        <v>10000</v>
      </c>
      <c r="H129" s="715" t="s">
        <v>535</v>
      </c>
      <c r="I129" s="721" t="s">
        <v>2386</v>
      </c>
    </row>
    <row r="130" spans="1:9" s="492" customFormat="1" ht="43.5">
      <c r="A130" s="716"/>
      <c r="B130" s="717"/>
      <c r="C130" s="721" t="s">
        <v>2391</v>
      </c>
      <c r="D130" s="725" t="s">
        <v>2392</v>
      </c>
      <c r="E130" s="721" t="s">
        <v>696</v>
      </c>
      <c r="F130" s="721"/>
      <c r="G130" s="721"/>
      <c r="H130" s="721"/>
      <c r="I130" s="721"/>
    </row>
    <row r="131" spans="1:9" s="492" customFormat="1" ht="43.5">
      <c r="A131" s="716"/>
      <c r="B131" s="717"/>
      <c r="C131" s="721" t="s">
        <v>2393</v>
      </c>
      <c r="D131" s="725" t="s">
        <v>2394</v>
      </c>
      <c r="E131" s="724" t="s">
        <v>699</v>
      </c>
      <c r="F131" s="721" t="s">
        <v>2383</v>
      </c>
      <c r="G131" s="721"/>
      <c r="H131" s="721"/>
      <c r="I131" s="721" t="s">
        <v>2395</v>
      </c>
    </row>
    <row r="132" spans="1:9" s="492" customFormat="1" ht="65.25">
      <c r="A132" s="716"/>
      <c r="B132" s="717"/>
      <c r="C132" s="721"/>
      <c r="D132" s="725" t="s">
        <v>2396</v>
      </c>
      <c r="E132" s="721" t="s">
        <v>697</v>
      </c>
      <c r="F132" s="721"/>
      <c r="G132" s="721"/>
      <c r="H132" s="721"/>
      <c r="I132" s="721"/>
    </row>
    <row r="133" spans="1:9" s="492" customFormat="1" ht="43.5">
      <c r="A133" s="716"/>
      <c r="B133" s="717"/>
      <c r="C133" s="713" t="s">
        <v>2397</v>
      </c>
      <c r="D133" s="725"/>
      <c r="E133" s="721" t="s">
        <v>698</v>
      </c>
      <c r="F133" s="721"/>
      <c r="G133" s="721"/>
      <c r="H133" s="721"/>
      <c r="I133" s="721"/>
    </row>
    <row r="134" spans="1:9" s="492" customFormat="1" ht="43.5">
      <c r="A134" s="716"/>
      <c r="B134" s="717"/>
      <c r="C134" s="721" t="s">
        <v>2398</v>
      </c>
      <c r="D134" s="725" t="s">
        <v>2399</v>
      </c>
      <c r="E134" s="721"/>
      <c r="F134" s="721" t="s">
        <v>2383</v>
      </c>
      <c r="G134" s="721">
        <v>2000</v>
      </c>
      <c r="H134" s="715" t="s">
        <v>535</v>
      </c>
      <c r="I134" s="721" t="s">
        <v>2395</v>
      </c>
    </row>
    <row r="135" spans="1:9" s="492" customFormat="1" ht="21.75">
      <c r="A135" s="716"/>
      <c r="B135" s="717"/>
      <c r="C135" s="721" t="s">
        <v>2400</v>
      </c>
      <c r="D135" s="725" t="s">
        <v>2401</v>
      </c>
      <c r="E135" s="721"/>
      <c r="F135" s="721"/>
      <c r="G135" s="721" t="s">
        <v>534</v>
      </c>
      <c r="H135" s="721"/>
      <c r="I135" s="721"/>
    </row>
    <row r="136" spans="1:9" s="492" customFormat="1" ht="43.5">
      <c r="A136" s="716"/>
      <c r="B136" s="717"/>
      <c r="C136" s="721" t="s">
        <v>2402</v>
      </c>
      <c r="D136" s="725" t="s">
        <v>2403</v>
      </c>
      <c r="E136" s="721"/>
      <c r="F136" s="721" t="s">
        <v>2383</v>
      </c>
      <c r="G136" s="721" t="s">
        <v>622</v>
      </c>
      <c r="H136" s="721" t="s">
        <v>622</v>
      </c>
      <c r="I136" s="721" t="s">
        <v>2404</v>
      </c>
    </row>
    <row r="137" spans="1:9" s="492" customFormat="1" ht="43.5">
      <c r="A137" s="716"/>
      <c r="B137" s="717"/>
      <c r="C137" s="721" t="s">
        <v>2405</v>
      </c>
      <c r="D137" s="725" t="s">
        <v>2386</v>
      </c>
      <c r="E137" s="715"/>
      <c r="F137" s="721"/>
      <c r="G137" s="721"/>
      <c r="H137" s="721"/>
      <c r="I137" s="721" t="s">
        <v>2386</v>
      </c>
    </row>
    <row r="138" spans="1:9" s="492" customFormat="1" ht="43.5">
      <c r="A138" s="716"/>
      <c r="B138" s="717"/>
      <c r="C138" s="721" t="s">
        <v>2406</v>
      </c>
      <c r="D138" s="725" t="s">
        <v>2403</v>
      </c>
      <c r="E138" s="715"/>
      <c r="F138" s="721" t="s">
        <v>2383</v>
      </c>
      <c r="G138" s="721" t="s">
        <v>622</v>
      </c>
      <c r="H138" s="721" t="s">
        <v>622</v>
      </c>
      <c r="I138" s="721" t="s">
        <v>2404</v>
      </c>
    </row>
    <row r="139" spans="1:9" s="492" customFormat="1" ht="43.5">
      <c r="A139" s="716"/>
      <c r="B139" s="717"/>
      <c r="C139" s="721" t="s">
        <v>2407</v>
      </c>
      <c r="D139" s="725" t="s">
        <v>2386</v>
      </c>
      <c r="E139" s="721"/>
      <c r="F139" s="721"/>
      <c r="G139" s="721" t="s">
        <v>534</v>
      </c>
      <c r="H139" s="721"/>
      <c r="I139" s="721" t="s">
        <v>2386</v>
      </c>
    </row>
    <row r="140" spans="1:9" s="492" customFormat="1" ht="21.75">
      <c r="A140" s="716"/>
      <c r="B140" s="717"/>
      <c r="C140" s="721"/>
      <c r="D140" s="725"/>
      <c r="E140" s="715"/>
      <c r="F140" s="721"/>
      <c r="G140" s="721"/>
      <c r="H140" s="721"/>
      <c r="I140" s="721"/>
    </row>
    <row r="141" spans="1:9" s="492" customFormat="1" ht="21.75">
      <c r="A141" s="716"/>
      <c r="B141" s="717"/>
      <c r="C141" s="721"/>
      <c r="D141" s="725" t="s">
        <v>534</v>
      </c>
      <c r="E141" s="715"/>
      <c r="F141" s="721"/>
      <c r="G141" s="721"/>
      <c r="H141" s="721"/>
      <c r="I141" s="721"/>
    </row>
    <row r="142" spans="1:9" s="492" customFormat="1" ht="43.5">
      <c r="A142" s="716"/>
      <c r="B142" s="717"/>
      <c r="C142" s="721" t="s">
        <v>2408</v>
      </c>
      <c r="D142" s="725" t="s">
        <v>2409</v>
      </c>
      <c r="E142" s="721"/>
      <c r="F142" s="721" t="s">
        <v>2383</v>
      </c>
      <c r="G142" s="721" t="s">
        <v>622</v>
      </c>
      <c r="H142" s="721" t="s">
        <v>622</v>
      </c>
      <c r="I142" s="721" t="s">
        <v>2410</v>
      </c>
    </row>
    <row r="143" spans="1:9" s="492" customFormat="1" ht="43.5">
      <c r="A143" s="716"/>
      <c r="B143" s="717"/>
      <c r="C143" s="721"/>
      <c r="D143" s="725" t="s">
        <v>2411</v>
      </c>
      <c r="E143" s="721"/>
      <c r="F143" s="721"/>
      <c r="G143" s="721"/>
      <c r="H143" s="721"/>
      <c r="I143" s="721" t="s">
        <v>2386</v>
      </c>
    </row>
    <row r="144" spans="1:9" s="492" customFormat="1" ht="43.5">
      <c r="A144" s="716"/>
      <c r="B144" s="717"/>
      <c r="C144" s="731" t="s">
        <v>2412</v>
      </c>
      <c r="D144" s="725" t="s">
        <v>2409</v>
      </c>
      <c r="E144" s="715"/>
      <c r="F144" s="721" t="s">
        <v>2383</v>
      </c>
      <c r="G144" s="721" t="s">
        <v>622</v>
      </c>
      <c r="H144" s="721" t="s">
        <v>622</v>
      </c>
      <c r="I144" s="721" t="s">
        <v>2384</v>
      </c>
    </row>
    <row r="145" spans="1:9" s="492" customFormat="1" ht="43.5">
      <c r="A145" s="716"/>
      <c r="B145" s="717"/>
      <c r="C145" s="724" t="s">
        <v>2413</v>
      </c>
      <c r="D145" s="725" t="s">
        <v>2411</v>
      </c>
      <c r="E145" s="715"/>
      <c r="F145" s="721"/>
      <c r="G145" s="721"/>
      <c r="H145" s="721"/>
      <c r="I145" s="721" t="s">
        <v>2386</v>
      </c>
    </row>
    <row r="146" spans="1:9" s="492" customFormat="1" ht="21.75">
      <c r="A146" s="716"/>
      <c r="B146" s="717"/>
      <c r="C146" s="724"/>
      <c r="D146" s="725"/>
      <c r="E146" s="715"/>
      <c r="F146" s="721"/>
      <c r="G146" s="721"/>
      <c r="H146" s="721"/>
      <c r="I146" s="721"/>
    </row>
    <row r="147" spans="1:9" s="492" customFormat="1" ht="43.5">
      <c r="A147" s="716"/>
      <c r="B147" s="717"/>
      <c r="C147" s="724" t="s">
        <v>2414</v>
      </c>
      <c r="D147" s="725" t="s">
        <v>2415</v>
      </c>
      <c r="E147" s="721"/>
      <c r="F147" s="721" t="s">
        <v>2383</v>
      </c>
      <c r="G147" s="721" t="s">
        <v>622</v>
      </c>
      <c r="H147" s="721" t="s">
        <v>622</v>
      </c>
      <c r="I147" s="721"/>
    </row>
    <row r="148" spans="1:9" s="492" customFormat="1" ht="21.75">
      <c r="A148" s="716"/>
      <c r="B148" s="717"/>
      <c r="C148" s="721"/>
      <c r="D148" s="725"/>
      <c r="E148" s="721"/>
      <c r="F148" s="721"/>
      <c r="G148" s="721"/>
      <c r="H148" s="721"/>
      <c r="I148" s="721"/>
    </row>
    <row r="149" spans="1:9" s="492" customFormat="1" ht="65.25">
      <c r="A149" s="716"/>
      <c r="B149" s="717"/>
      <c r="C149" s="721" t="s">
        <v>2416</v>
      </c>
      <c r="D149" s="725" t="s">
        <v>2417</v>
      </c>
      <c r="E149" s="721"/>
      <c r="F149" s="721" t="s">
        <v>2418</v>
      </c>
      <c r="G149" s="721">
        <v>1600</v>
      </c>
      <c r="H149" s="715" t="s">
        <v>535</v>
      </c>
      <c r="I149" s="721" t="s">
        <v>2419</v>
      </c>
    </row>
    <row r="150" spans="1:9" s="492" customFormat="1" ht="21.75">
      <c r="A150" s="716"/>
      <c r="B150" s="717"/>
      <c r="C150" s="721" t="s">
        <v>2420</v>
      </c>
      <c r="D150" s="725" t="s">
        <v>2421</v>
      </c>
      <c r="E150" s="721"/>
      <c r="F150" s="721"/>
      <c r="G150" s="721"/>
      <c r="H150" s="721"/>
      <c r="I150" s="721"/>
    </row>
    <row r="151" spans="1:9" s="492" customFormat="1" ht="43.5">
      <c r="A151" s="716"/>
      <c r="B151" s="717"/>
      <c r="C151" s="721" t="s">
        <v>2422</v>
      </c>
      <c r="D151" s="725" t="s">
        <v>2417</v>
      </c>
      <c r="E151" s="721"/>
      <c r="F151" s="721" t="s">
        <v>2538</v>
      </c>
      <c r="G151" s="721">
        <v>1600</v>
      </c>
      <c r="H151" s="715" t="s">
        <v>535</v>
      </c>
      <c r="I151" s="721" t="s">
        <v>2419</v>
      </c>
    </row>
    <row r="152" spans="1:9" s="492" customFormat="1" ht="21.75">
      <c r="A152" s="716"/>
      <c r="B152" s="717"/>
      <c r="C152" s="721"/>
      <c r="D152" s="725" t="s">
        <v>2423</v>
      </c>
      <c r="E152" s="721"/>
      <c r="F152" s="721"/>
      <c r="G152" s="721"/>
      <c r="H152" s="721"/>
      <c r="I152" s="721"/>
    </row>
    <row r="153" spans="1:9" s="492" customFormat="1" ht="43.5">
      <c r="A153" s="716"/>
      <c r="B153" s="717"/>
      <c r="C153" s="721" t="s">
        <v>2424</v>
      </c>
      <c r="D153" s="725"/>
      <c r="E153" s="721"/>
      <c r="F153" s="721"/>
      <c r="G153" s="721"/>
      <c r="H153" s="721"/>
      <c r="I153" s="721"/>
    </row>
    <row r="154" spans="1:9" s="492" customFormat="1" ht="43.5">
      <c r="A154" s="716"/>
      <c r="B154" s="717"/>
      <c r="C154" s="721" t="s">
        <v>2425</v>
      </c>
      <c r="D154" s="725" t="s">
        <v>2426</v>
      </c>
      <c r="E154" s="715"/>
      <c r="F154" s="721" t="s">
        <v>1051</v>
      </c>
      <c r="G154" s="724">
        <v>1400</v>
      </c>
      <c r="H154" s="715" t="s">
        <v>535</v>
      </c>
      <c r="I154" s="721" t="s">
        <v>2395</v>
      </c>
    </row>
    <row r="155" spans="1:9" s="492" customFormat="1" ht="43.5">
      <c r="A155" s="716"/>
      <c r="B155" s="717"/>
      <c r="C155" s="721" t="s">
        <v>2427</v>
      </c>
      <c r="D155" s="725" t="s">
        <v>2396</v>
      </c>
      <c r="E155" s="715"/>
      <c r="F155" s="721" t="s">
        <v>2538</v>
      </c>
      <c r="G155" s="721">
        <v>1600</v>
      </c>
      <c r="H155" s="715" t="s">
        <v>535</v>
      </c>
      <c r="I155" s="721" t="s">
        <v>2395</v>
      </c>
    </row>
    <row r="156" spans="1:9" s="492" customFormat="1" ht="21.75">
      <c r="A156" s="716"/>
      <c r="B156" s="717"/>
      <c r="C156" s="721"/>
      <c r="D156" s="725"/>
      <c r="E156" s="721"/>
      <c r="F156" s="721"/>
      <c r="G156" s="721">
        <f>SUM(G126:G155)</f>
        <v>19400</v>
      </c>
      <c r="H156" s="721"/>
      <c r="I156" s="721"/>
    </row>
    <row r="157" spans="1:9" s="701" customFormat="1" ht="43.5">
      <c r="A157" s="732">
        <v>4</v>
      </c>
      <c r="B157" s="733" t="s">
        <v>1004</v>
      </c>
      <c r="C157" s="734" t="s">
        <v>2428</v>
      </c>
      <c r="D157" s="735"/>
      <c r="E157" s="736"/>
      <c r="F157" s="736"/>
      <c r="G157" s="736"/>
      <c r="H157" s="736"/>
      <c r="I157" s="736"/>
    </row>
    <row r="158" spans="1:9" s="701" customFormat="1" ht="65.25">
      <c r="A158" s="732"/>
      <c r="B158" s="733"/>
      <c r="C158" s="737" t="s">
        <v>2977</v>
      </c>
      <c r="D158" s="738" t="s">
        <v>2429</v>
      </c>
      <c r="E158" s="739" t="s">
        <v>700</v>
      </c>
      <c r="F158" s="739" t="s">
        <v>2430</v>
      </c>
      <c r="G158" s="739" t="s">
        <v>622</v>
      </c>
      <c r="H158" s="739" t="s">
        <v>622</v>
      </c>
      <c r="I158" s="739" t="s">
        <v>2431</v>
      </c>
    </row>
    <row r="159" spans="1:9" s="701" customFormat="1" ht="65.25">
      <c r="A159" s="732"/>
      <c r="B159" s="733"/>
      <c r="C159" s="737" t="s">
        <v>2978</v>
      </c>
      <c r="D159" s="735" t="s">
        <v>2432</v>
      </c>
      <c r="E159" s="736" t="s">
        <v>2984</v>
      </c>
      <c r="F159" s="740"/>
      <c r="G159" s="739" t="s">
        <v>622</v>
      </c>
      <c r="H159" s="739" t="s">
        <v>622</v>
      </c>
      <c r="I159" s="739" t="s">
        <v>2431</v>
      </c>
    </row>
    <row r="160" spans="1:9" s="701" customFormat="1" ht="43.5">
      <c r="A160" s="732"/>
      <c r="B160" s="733"/>
      <c r="C160" s="741" t="s">
        <v>2979</v>
      </c>
      <c r="D160" s="735" t="s">
        <v>2433</v>
      </c>
      <c r="E160" s="739" t="s">
        <v>2985</v>
      </c>
      <c r="F160" s="739" t="s">
        <v>2434</v>
      </c>
      <c r="G160" s="739"/>
      <c r="H160" s="739"/>
      <c r="I160" s="739" t="s">
        <v>2431</v>
      </c>
    </row>
    <row r="161" spans="1:9" s="701" customFormat="1" ht="65.25">
      <c r="A161" s="732"/>
      <c r="B161" s="733"/>
      <c r="C161" s="737" t="s">
        <v>2980</v>
      </c>
      <c r="D161" s="735" t="s">
        <v>2435</v>
      </c>
      <c r="E161" s="736" t="s">
        <v>2986</v>
      </c>
      <c r="F161" s="742">
        <v>20059</v>
      </c>
      <c r="G161" s="736">
        <v>7200</v>
      </c>
      <c r="H161" s="741" t="s">
        <v>535</v>
      </c>
      <c r="I161" s="739" t="s">
        <v>578</v>
      </c>
    </row>
    <row r="162" spans="1:9" s="701" customFormat="1" ht="43.5">
      <c r="A162" s="732"/>
      <c r="B162" s="733"/>
      <c r="C162" s="737" t="s">
        <v>2436</v>
      </c>
      <c r="D162" s="735"/>
      <c r="E162" s="736" t="s">
        <v>2987</v>
      </c>
      <c r="F162" s="736"/>
      <c r="G162" s="736"/>
      <c r="H162" s="736"/>
      <c r="I162" s="739" t="s">
        <v>2431</v>
      </c>
    </row>
    <row r="163" spans="1:9" s="701" customFormat="1" ht="43.5">
      <c r="A163" s="732"/>
      <c r="B163" s="733"/>
      <c r="C163" s="737" t="s">
        <v>2981</v>
      </c>
      <c r="D163" s="738" t="s">
        <v>622</v>
      </c>
      <c r="E163" s="739"/>
      <c r="F163" s="736" t="s">
        <v>721</v>
      </c>
      <c r="G163" s="739" t="s">
        <v>622</v>
      </c>
      <c r="H163" s="739" t="s">
        <v>622</v>
      </c>
      <c r="I163" s="739" t="s">
        <v>2431</v>
      </c>
    </row>
    <row r="164" spans="1:9" s="701" customFormat="1" ht="65.25">
      <c r="A164" s="732"/>
      <c r="B164" s="733"/>
      <c r="C164" s="737" t="s">
        <v>2982</v>
      </c>
      <c r="D164" s="738" t="s">
        <v>2437</v>
      </c>
      <c r="E164" s="739"/>
      <c r="F164" s="736" t="s">
        <v>2438</v>
      </c>
      <c r="G164" s="736"/>
      <c r="H164" s="736"/>
      <c r="I164" s="739" t="s">
        <v>2431</v>
      </c>
    </row>
    <row r="165" spans="1:9" s="701" customFormat="1" ht="43.5">
      <c r="A165" s="732"/>
      <c r="B165" s="733"/>
      <c r="C165" s="743" t="s">
        <v>2439</v>
      </c>
      <c r="D165" s="738" t="s">
        <v>2440</v>
      </c>
      <c r="E165" s="739"/>
      <c r="F165" s="736"/>
      <c r="G165" s="736"/>
      <c r="H165" s="736"/>
      <c r="I165" s="740"/>
    </row>
    <row r="166" spans="1:9" s="701" customFormat="1" ht="43.5">
      <c r="A166" s="732"/>
      <c r="B166" s="733"/>
      <c r="C166" s="737" t="s">
        <v>2983</v>
      </c>
      <c r="D166" s="744" t="s">
        <v>2233</v>
      </c>
      <c r="E166" s="745"/>
      <c r="F166" s="742">
        <v>20241</v>
      </c>
      <c r="G166" s="736"/>
      <c r="H166" s="736"/>
      <c r="I166" s="739" t="s">
        <v>578</v>
      </c>
    </row>
    <row r="167" spans="1:9" s="702" customFormat="1" ht="43.5">
      <c r="A167" s="746"/>
      <c r="B167" s="747"/>
      <c r="C167" s="739" t="s">
        <v>534</v>
      </c>
      <c r="D167" s="748"/>
      <c r="E167" s="741"/>
      <c r="F167" s="741"/>
      <c r="G167" s="741">
        <f>SUM(G158:G166)</f>
        <v>7200</v>
      </c>
      <c r="H167" s="741"/>
      <c r="I167" s="739" t="s">
        <v>2431</v>
      </c>
    </row>
    <row r="168" spans="1:9" s="492" customFormat="1" ht="30" customHeight="1">
      <c r="A168" s="711">
        <v>5</v>
      </c>
      <c r="B168" s="717" t="s">
        <v>1005</v>
      </c>
      <c r="C168" s="713" t="s">
        <v>2441</v>
      </c>
      <c r="D168" s="714"/>
      <c r="E168" s="715"/>
      <c r="F168" s="715"/>
      <c r="G168" s="715"/>
      <c r="H168" s="715"/>
      <c r="I168" s="715"/>
    </row>
    <row r="169" spans="1:9" s="669" customFormat="1" ht="21.75">
      <c r="A169" s="749"/>
      <c r="B169" s="750"/>
      <c r="C169" s="718" t="s">
        <v>2442</v>
      </c>
      <c r="D169" s="725"/>
      <c r="E169" s="751" t="s">
        <v>534</v>
      </c>
      <c r="F169" s="715"/>
      <c r="G169" s="715"/>
      <c r="H169" s="715"/>
      <c r="I169" s="715"/>
    </row>
    <row r="170" spans="1:9" s="492" customFormat="1" ht="29.25" customHeight="1">
      <c r="A170" s="752"/>
      <c r="B170" s="753"/>
      <c r="C170" s="715" t="s">
        <v>2443</v>
      </c>
      <c r="D170" s="714" t="s">
        <v>92</v>
      </c>
      <c r="E170" s="715"/>
      <c r="F170" s="715" t="s">
        <v>1812</v>
      </c>
      <c r="G170" s="715"/>
      <c r="H170" s="715"/>
      <c r="I170" s="715"/>
    </row>
    <row r="171" spans="1:9" s="492" customFormat="1" ht="65.25">
      <c r="A171" s="752"/>
      <c r="B171" s="753"/>
      <c r="C171" s="715" t="s">
        <v>2444</v>
      </c>
      <c r="D171" s="714"/>
      <c r="E171" s="715" t="s">
        <v>2445</v>
      </c>
      <c r="F171" s="715"/>
      <c r="G171" s="715"/>
      <c r="H171" s="715"/>
      <c r="I171" s="715"/>
    </row>
    <row r="172" spans="1:9" s="492" customFormat="1" ht="43.5">
      <c r="A172" s="752"/>
      <c r="B172" s="753"/>
      <c r="C172" s="715" t="s">
        <v>2446</v>
      </c>
      <c r="D172" s="714"/>
      <c r="E172" s="715" t="s">
        <v>2447</v>
      </c>
      <c r="F172" s="715"/>
      <c r="G172" s="715"/>
      <c r="H172" s="715"/>
      <c r="I172" s="715"/>
    </row>
    <row r="173" spans="1:9" s="492" customFormat="1" ht="65.25">
      <c r="A173" s="752"/>
      <c r="B173" s="753"/>
      <c r="C173" s="715" t="s">
        <v>2448</v>
      </c>
      <c r="D173" s="714" t="s">
        <v>92</v>
      </c>
      <c r="E173" s="715" t="s">
        <v>2449</v>
      </c>
      <c r="F173" s="715" t="s">
        <v>1812</v>
      </c>
      <c r="G173" s="715"/>
      <c r="H173" s="715"/>
      <c r="I173" s="715"/>
    </row>
    <row r="174" spans="1:9" s="492" customFormat="1" ht="65.25">
      <c r="A174" s="752"/>
      <c r="B174" s="753"/>
      <c r="C174" s="715" t="s">
        <v>2450</v>
      </c>
      <c r="D174" s="714"/>
      <c r="E174" s="715" t="s">
        <v>2451</v>
      </c>
      <c r="F174" s="715"/>
      <c r="G174" s="715"/>
      <c r="H174" s="715"/>
      <c r="I174" s="715"/>
    </row>
    <row r="175" spans="1:9" s="669" customFormat="1" ht="43.5">
      <c r="A175" s="754"/>
      <c r="B175" s="750"/>
      <c r="C175" s="715" t="s">
        <v>2452</v>
      </c>
      <c r="D175" s="714" t="s">
        <v>92</v>
      </c>
      <c r="E175" s="715" t="s">
        <v>2453</v>
      </c>
      <c r="F175" s="715" t="s">
        <v>1812</v>
      </c>
      <c r="G175" s="715"/>
      <c r="H175" s="715"/>
      <c r="I175" s="715"/>
    </row>
    <row r="176" spans="1:9" s="669" customFormat="1" ht="43.5">
      <c r="A176" s="754"/>
      <c r="B176" s="750"/>
      <c r="C176" s="715" t="s">
        <v>2454</v>
      </c>
      <c r="D176" s="714"/>
      <c r="E176" s="715"/>
      <c r="F176" s="715"/>
      <c r="G176" s="715"/>
      <c r="H176" s="715"/>
      <c r="I176" s="715"/>
    </row>
    <row r="177" spans="1:9" s="669" customFormat="1" ht="21.75">
      <c r="A177" s="754"/>
      <c r="B177" s="750"/>
      <c r="C177" s="715" t="s">
        <v>2455</v>
      </c>
      <c r="D177" s="714"/>
      <c r="E177" s="715"/>
      <c r="F177" s="715"/>
      <c r="G177" s="715"/>
      <c r="H177" s="715"/>
      <c r="I177" s="715"/>
    </row>
    <row r="178" spans="1:9" s="669" customFormat="1" ht="43.5">
      <c r="A178" s="749"/>
      <c r="B178" s="750"/>
      <c r="C178" s="751" t="s">
        <v>2456</v>
      </c>
      <c r="D178" s="725"/>
      <c r="E178" s="751"/>
      <c r="F178" s="715"/>
      <c r="G178" s="715"/>
      <c r="H178" s="715"/>
      <c r="I178" s="715"/>
    </row>
    <row r="179" spans="1:9" s="669" customFormat="1" ht="65.25">
      <c r="A179" s="754"/>
      <c r="B179" s="750"/>
      <c r="C179" s="755" t="s">
        <v>2457</v>
      </c>
      <c r="D179" s="714" t="s">
        <v>2458</v>
      </c>
      <c r="E179" s="751"/>
      <c r="F179" s="715" t="s">
        <v>701</v>
      </c>
      <c r="G179" s="715"/>
      <c r="H179" s="715"/>
      <c r="I179" s="721"/>
    </row>
    <row r="180" spans="1:9" s="669" customFormat="1" ht="43.5">
      <c r="A180" s="754"/>
      <c r="B180" s="750"/>
      <c r="C180" s="755" t="s">
        <v>2459</v>
      </c>
      <c r="D180" s="714" t="s">
        <v>702</v>
      </c>
      <c r="E180" s="755"/>
      <c r="F180" s="715" t="s">
        <v>703</v>
      </c>
      <c r="G180" s="715"/>
      <c r="H180" s="715"/>
      <c r="I180" s="721"/>
    </row>
    <row r="181" spans="1:9" s="669" customFormat="1" ht="43.5">
      <c r="A181" s="754"/>
      <c r="B181" s="750"/>
      <c r="C181" s="755" t="s">
        <v>2917</v>
      </c>
      <c r="D181" s="714" t="s">
        <v>2918</v>
      </c>
      <c r="E181" s="755"/>
      <c r="F181" s="715" t="s">
        <v>2461</v>
      </c>
      <c r="G181" s="715"/>
      <c r="H181" s="715"/>
      <c r="I181" s="715"/>
    </row>
    <row r="182" spans="1:9" s="669" customFormat="1" ht="43.5">
      <c r="A182" s="754"/>
      <c r="B182" s="750"/>
      <c r="C182" s="755" t="s">
        <v>2919</v>
      </c>
      <c r="D182" s="714" t="s">
        <v>2462</v>
      </c>
      <c r="E182" s="756"/>
      <c r="F182" s="720"/>
      <c r="G182" s="720"/>
      <c r="H182" s="720"/>
      <c r="I182" s="720"/>
    </row>
    <row r="183" spans="1:9" s="669" customFormat="1" ht="65.25">
      <c r="A183" s="754"/>
      <c r="B183" s="750"/>
      <c r="C183" s="755" t="s">
        <v>1722</v>
      </c>
      <c r="D183" s="714" t="s">
        <v>2921</v>
      </c>
      <c r="E183" s="757"/>
      <c r="F183" s="715" t="s">
        <v>2922</v>
      </c>
      <c r="G183" s="720"/>
      <c r="H183" s="720"/>
      <c r="I183" s="758"/>
    </row>
    <row r="184" spans="1:9" s="669" customFormat="1" ht="21.75">
      <c r="A184" s="754"/>
      <c r="B184" s="750"/>
      <c r="C184" s="755" t="s">
        <v>2920</v>
      </c>
      <c r="D184" s="714" t="s">
        <v>92</v>
      </c>
      <c r="E184" s="756"/>
      <c r="F184" s="720" t="s">
        <v>721</v>
      </c>
      <c r="G184" s="758" t="s">
        <v>622</v>
      </c>
      <c r="H184" s="720" t="s">
        <v>622</v>
      </c>
      <c r="I184" s="758" t="s">
        <v>2431</v>
      </c>
    </row>
    <row r="185" spans="1:9" s="669" customFormat="1" ht="21.75">
      <c r="A185" s="754"/>
      <c r="B185" s="750"/>
      <c r="C185" s="759" t="s">
        <v>2925</v>
      </c>
      <c r="D185" s="714"/>
      <c r="E185" s="756" t="s">
        <v>534</v>
      </c>
      <c r="F185" s="720"/>
      <c r="G185" s="758"/>
      <c r="H185" s="720"/>
      <c r="I185" s="758"/>
    </row>
    <row r="186" spans="1:9" s="669" customFormat="1" ht="21.75">
      <c r="A186" s="754"/>
      <c r="B186" s="750"/>
      <c r="C186" s="755" t="s">
        <v>2926</v>
      </c>
      <c r="D186" s="714" t="s">
        <v>2924</v>
      </c>
      <c r="E186" s="757" t="s">
        <v>534</v>
      </c>
      <c r="F186" s="720" t="s">
        <v>1781</v>
      </c>
      <c r="G186" s="758"/>
      <c r="H186" s="720"/>
      <c r="I186" s="758"/>
    </row>
    <row r="187" spans="1:9" s="669" customFormat="1" ht="21.75">
      <c r="A187" s="754"/>
      <c r="B187" s="750"/>
      <c r="C187" s="755" t="s">
        <v>644</v>
      </c>
      <c r="D187" s="714"/>
      <c r="E187" s="756"/>
      <c r="F187" s="720"/>
      <c r="G187" s="758"/>
      <c r="H187" s="720"/>
      <c r="I187" s="758"/>
    </row>
    <row r="188" spans="1:9" s="669" customFormat="1" ht="21.75">
      <c r="A188" s="754"/>
      <c r="B188" s="750"/>
      <c r="C188" s="755" t="s">
        <v>2927</v>
      </c>
      <c r="D188" s="714" t="s">
        <v>2923</v>
      </c>
      <c r="E188" s="756" t="s">
        <v>534</v>
      </c>
      <c r="F188" s="720" t="s">
        <v>1781</v>
      </c>
      <c r="G188" s="758"/>
      <c r="H188" s="720"/>
      <c r="I188" s="758"/>
    </row>
    <row r="189" spans="1:9" s="669" customFormat="1" ht="43.5">
      <c r="A189" s="754"/>
      <c r="B189" s="750"/>
      <c r="C189" s="755" t="s">
        <v>645</v>
      </c>
      <c r="D189" s="714"/>
      <c r="E189" s="756"/>
      <c r="F189" s="720"/>
      <c r="G189" s="758"/>
      <c r="H189" s="720"/>
      <c r="I189" s="758"/>
    </row>
    <row r="190" spans="1:9" s="669" customFormat="1" ht="21.75">
      <c r="A190" s="754"/>
      <c r="B190" s="750"/>
      <c r="C190" s="755" t="s">
        <v>646</v>
      </c>
      <c r="D190" s="714"/>
      <c r="E190" s="756"/>
      <c r="F190" s="720"/>
      <c r="G190" s="758"/>
      <c r="H190" s="720"/>
      <c r="I190" s="758"/>
    </row>
    <row r="191" spans="1:9" s="669" customFormat="1" ht="21.75">
      <c r="A191" s="754"/>
      <c r="B191" s="750"/>
      <c r="C191" s="760" t="s">
        <v>2928</v>
      </c>
      <c r="D191" s="714" t="s">
        <v>2463</v>
      </c>
      <c r="E191" s="756"/>
      <c r="F191" s="720" t="s">
        <v>2334</v>
      </c>
      <c r="G191" s="758" t="s">
        <v>622</v>
      </c>
      <c r="H191" s="720" t="s">
        <v>622</v>
      </c>
      <c r="I191" s="758" t="s">
        <v>2431</v>
      </c>
    </row>
    <row r="192" spans="1:9" s="669" customFormat="1" ht="21.75">
      <c r="A192" s="754"/>
      <c r="B192" s="750"/>
      <c r="C192" s="760" t="s">
        <v>647</v>
      </c>
      <c r="D192" s="714" t="s">
        <v>2493</v>
      </c>
      <c r="E192" s="757"/>
      <c r="F192" s="720"/>
      <c r="G192" s="758"/>
      <c r="H192" s="720"/>
      <c r="I192" s="758"/>
    </row>
    <row r="193" spans="1:9" s="669" customFormat="1" ht="21.75">
      <c r="A193" s="754"/>
      <c r="B193" s="750"/>
      <c r="C193" s="760" t="s">
        <v>648</v>
      </c>
      <c r="D193" s="714"/>
      <c r="E193" s="757"/>
      <c r="F193" s="720"/>
      <c r="G193" s="758"/>
      <c r="H193" s="720"/>
      <c r="I193" s="758"/>
    </row>
    <row r="194" spans="1:9" s="669" customFormat="1" ht="21.75">
      <c r="A194" s="754"/>
      <c r="B194" s="750"/>
      <c r="C194" s="761" t="s">
        <v>2929</v>
      </c>
      <c r="D194" s="714"/>
      <c r="E194" s="756"/>
      <c r="F194" s="720"/>
      <c r="G194" s="720"/>
      <c r="H194" s="720"/>
      <c r="I194" s="758"/>
    </row>
    <row r="195" spans="1:9" s="669" customFormat="1" ht="21.75">
      <c r="A195" s="754"/>
      <c r="B195" s="750"/>
      <c r="C195" s="760" t="s">
        <v>2930</v>
      </c>
      <c r="D195" s="714" t="s">
        <v>2464</v>
      </c>
      <c r="E195" s="756"/>
      <c r="F195" s="762">
        <v>20090</v>
      </c>
      <c r="G195" s="720">
        <v>5600</v>
      </c>
      <c r="H195" s="763" t="s">
        <v>535</v>
      </c>
      <c r="I195" s="758" t="s">
        <v>542</v>
      </c>
    </row>
    <row r="196" spans="1:9" s="669" customFormat="1" ht="43.5">
      <c r="A196" s="754"/>
      <c r="B196" s="750"/>
      <c r="C196" s="760" t="s">
        <v>1872</v>
      </c>
      <c r="D196" s="714" t="s">
        <v>2493</v>
      </c>
      <c r="E196" s="756"/>
      <c r="F196" s="720"/>
      <c r="G196" s="720"/>
      <c r="H196" s="720"/>
      <c r="I196" s="720"/>
    </row>
    <row r="197" spans="1:9" s="669" customFormat="1" ht="21.75">
      <c r="A197" s="754"/>
      <c r="B197" s="750"/>
      <c r="C197" s="760" t="s">
        <v>1873</v>
      </c>
      <c r="D197" s="714"/>
      <c r="E197" s="756"/>
      <c r="F197" s="720"/>
      <c r="G197" s="720"/>
      <c r="H197" s="720"/>
      <c r="I197" s="720"/>
    </row>
    <row r="198" spans="1:9" s="669" customFormat="1" ht="21.75">
      <c r="A198" s="754"/>
      <c r="B198" s="750"/>
      <c r="C198" s="760" t="s">
        <v>2931</v>
      </c>
      <c r="D198" s="725" t="s">
        <v>1874</v>
      </c>
      <c r="E198" s="757"/>
      <c r="F198" s="758" t="s">
        <v>2334</v>
      </c>
      <c r="G198" s="758" t="s">
        <v>622</v>
      </c>
      <c r="H198" s="758" t="s">
        <v>622</v>
      </c>
      <c r="I198" s="758" t="s">
        <v>542</v>
      </c>
    </row>
    <row r="199" spans="1:9" s="669" customFormat="1" ht="43.5">
      <c r="A199" s="754"/>
      <c r="B199" s="750"/>
      <c r="C199" s="760" t="s">
        <v>1875</v>
      </c>
      <c r="D199" s="764"/>
      <c r="E199" s="756"/>
      <c r="F199" s="720"/>
      <c r="G199" s="720"/>
      <c r="H199" s="720"/>
      <c r="I199" s="720"/>
    </row>
    <row r="200" spans="1:9" s="669" customFormat="1" ht="21.75">
      <c r="A200" s="754"/>
      <c r="B200" s="750"/>
      <c r="C200" s="761" t="s">
        <v>2932</v>
      </c>
      <c r="D200" s="765"/>
      <c r="E200" s="757"/>
      <c r="F200" s="758"/>
      <c r="G200" s="758"/>
      <c r="H200" s="758"/>
      <c r="I200" s="766"/>
    </row>
    <row r="201" spans="1:9" s="669" customFormat="1" ht="21.75">
      <c r="A201" s="754"/>
      <c r="B201" s="750"/>
      <c r="C201" s="760" t="s">
        <v>2933</v>
      </c>
      <c r="D201" s="765"/>
      <c r="E201" s="757"/>
      <c r="F201" s="758"/>
      <c r="G201" s="758"/>
      <c r="H201" s="758"/>
      <c r="I201" s="766"/>
    </row>
    <row r="202" spans="1:9" s="669" customFormat="1" ht="21.75">
      <c r="A202" s="754"/>
      <c r="B202" s="750"/>
      <c r="C202" s="751" t="s">
        <v>2934</v>
      </c>
      <c r="D202" s="725" t="s">
        <v>1876</v>
      </c>
      <c r="E202" s="751"/>
      <c r="F202" s="767" t="s">
        <v>179</v>
      </c>
      <c r="G202" s="721">
        <v>5000</v>
      </c>
      <c r="H202" s="715" t="s">
        <v>535</v>
      </c>
      <c r="I202" s="715" t="s">
        <v>1877</v>
      </c>
    </row>
    <row r="203" spans="1:9" s="669" customFormat="1" ht="21.75">
      <c r="A203" s="754"/>
      <c r="B203" s="750"/>
      <c r="C203" s="751" t="s">
        <v>2935</v>
      </c>
      <c r="D203" s="725" t="s">
        <v>284</v>
      </c>
      <c r="E203" s="751"/>
      <c r="F203" s="767"/>
      <c r="G203" s="721"/>
      <c r="H203" s="715"/>
      <c r="I203" s="715"/>
    </row>
    <row r="204" spans="1:9" s="669" customFormat="1" ht="21.75">
      <c r="A204" s="754"/>
      <c r="B204" s="750"/>
      <c r="C204" s="755" t="s">
        <v>2936</v>
      </c>
      <c r="D204" s="725"/>
      <c r="E204" s="751"/>
      <c r="F204" s="721"/>
      <c r="G204" s="721"/>
      <c r="H204" s="721"/>
      <c r="I204" s="766"/>
    </row>
    <row r="205" spans="1:9" s="669" customFormat="1" ht="43.5">
      <c r="A205" s="754"/>
      <c r="B205" s="750"/>
      <c r="C205" s="755" t="s">
        <v>1878</v>
      </c>
      <c r="D205" s="725" t="s">
        <v>1879</v>
      </c>
      <c r="E205" s="751"/>
      <c r="F205" s="767" t="s">
        <v>2378</v>
      </c>
      <c r="G205" s="721" t="s">
        <v>622</v>
      </c>
      <c r="H205" s="721" t="s">
        <v>622</v>
      </c>
      <c r="I205" s="721" t="s">
        <v>542</v>
      </c>
    </row>
    <row r="206" spans="1:9" s="669" customFormat="1" ht="21.75">
      <c r="A206" s="754"/>
      <c r="B206" s="750"/>
      <c r="C206" s="755" t="s">
        <v>1880</v>
      </c>
      <c r="D206" s="725" t="s">
        <v>1881</v>
      </c>
      <c r="E206" s="751"/>
      <c r="F206" s="767"/>
      <c r="G206" s="721"/>
      <c r="H206" s="721"/>
      <c r="I206" s="721" t="s">
        <v>2431</v>
      </c>
    </row>
    <row r="207" spans="1:9" s="707" customFormat="1" ht="21.75">
      <c r="A207" s="768"/>
      <c r="B207" s="769"/>
      <c r="C207" s="755" t="s">
        <v>2937</v>
      </c>
      <c r="D207" s="725" t="s">
        <v>1882</v>
      </c>
      <c r="E207" s="751"/>
      <c r="F207" s="715" t="s">
        <v>1736</v>
      </c>
      <c r="G207" s="721" t="s">
        <v>622</v>
      </c>
      <c r="H207" s="721" t="s">
        <v>622</v>
      </c>
      <c r="I207" s="721" t="s">
        <v>542</v>
      </c>
    </row>
    <row r="208" spans="1:9" s="669" customFormat="1" ht="21.75">
      <c r="A208" s="754"/>
      <c r="B208" s="750"/>
      <c r="C208" s="759" t="s">
        <v>2938</v>
      </c>
      <c r="D208" s="725"/>
      <c r="E208" s="751"/>
      <c r="F208" s="721"/>
      <c r="G208" s="721"/>
      <c r="H208" s="721"/>
      <c r="I208" s="721"/>
    </row>
    <row r="209" spans="1:9" s="669" customFormat="1" ht="43.5">
      <c r="A209" s="754"/>
      <c r="B209" s="750"/>
      <c r="C209" s="755" t="s">
        <v>1720</v>
      </c>
      <c r="D209" s="725" t="s">
        <v>1883</v>
      </c>
      <c r="E209" s="751"/>
      <c r="F209" s="715" t="s">
        <v>1736</v>
      </c>
      <c r="G209" s="721"/>
      <c r="H209" s="721"/>
      <c r="I209" s="721"/>
    </row>
    <row r="210" spans="1:9" s="669" customFormat="1" ht="43.5">
      <c r="A210" s="754"/>
      <c r="B210" s="750"/>
      <c r="C210" s="755" t="s">
        <v>1721</v>
      </c>
      <c r="D210" s="725" t="s">
        <v>1462</v>
      </c>
      <c r="E210" s="751"/>
      <c r="F210" s="715" t="s">
        <v>1736</v>
      </c>
      <c r="G210" s="721"/>
      <c r="H210" s="721"/>
      <c r="I210" s="721"/>
    </row>
    <row r="211" spans="1:9" s="669" customFormat="1" ht="43.5">
      <c r="A211" s="754"/>
      <c r="B211" s="750"/>
      <c r="C211" s="755" t="s">
        <v>2939</v>
      </c>
      <c r="D211" s="770" t="s">
        <v>92</v>
      </c>
      <c r="E211" s="751"/>
      <c r="F211" s="715" t="s">
        <v>2378</v>
      </c>
      <c r="G211" s="721" t="s">
        <v>622</v>
      </c>
      <c r="H211" s="721" t="s">
        <v>622</v>
      </c>
      <c r="I211" s="721" t="s">
        <v>578</v>
      </c>
    </row>
    <row r="212" spans="1:9" s="669" customFormat="1" ht="21.75">
      <c r="A212" s="754"/>
      <c r="B212" s="750"/>
      <c r="C212" s="715" t="s">
        <v>2940</v>
      </c>
      <c r="D212" s="714" t="s">
        <v>2585</v>
      </c>
      <c r="E212" s="755"/>
      <c r="F212" s="715" t="s">
        <v>2941</v>
      </c>
      <c r="G212" s="721"/>
      <c r="H212" s="721"/>
      <c r="I212" s="721" t="s">
        <v>2431</v>
      </c>
    </row>
    <row r="213" spans="1:9" s="669" customFormat="1" ht="21.75">
      <c r="A213" s="754"/>
      <c r="B213" s="750"/>
      <c r="C213" s="755" t="s">
        <v>1884</v>
      </c>
      <c r="D213" s="714"/>
      <c r="E213" s="755"/>
      <c r="F213" s="715"/>
      <c r="G213" s="721">
        <f>SUM(G169:G212)</f>
        <v>10600</v>
      </c>
      <c r="H213" s="721"/>
      <c r="I213" s="721"/>
    </row>
    <row r="214" spans="1:9" s="669" customFormat="1" ht="21.75">
      <c r="A214" s="749">
        <v>6</v>
      </c>
      <c r="B214" s="750" t="s">
        <v>1006</v>
      </c>
      <c r="C214" s="771" t="s">
        <v>1885</v>
      </c>
      <c r="D214" s="765"/>
      <c r="E214" s="757"/>
      <c r="F214" s="757"/>
      <c r="G214" s="757"/>
      <c r="H214" s="757"/>
      <c r="I214" s="757"/>
    </row>
    <row r="215" spans="1:9" s="669" customFormat="1" ht="21.75">
      <c r="A215" s="754"/>
      <c r="B215" s="750"/>
      <c r="C215" s="772" t="s">
        <v>2942</v>
      </c>
      <c r="D215" s="773"/>
      <c r="E215" s="720"/>
      <c r="F215" s="720"/>
      <c r="G215" s="720"/>
      <c r="H215" s="720"/>
      <c r="I215" s="720"/>
    </row>
    <row r="216" spans="1:9" s="669" customFormat="1" ht="21.75">
      <c r="A216" s="754"/>
      <c r="B216" s="750"/>
      <c r="C216" s="774" t="s">
        <v>2943</v>
      </c>
      <c r="D216" s="773" t="s">
        <v>2953</v>
      </c>
      <c r="E216" s="720"/>
      <c r="F216" s="720" t="s">
        <v>2954</v>
      </c>
      <c r="G216" s="720"/>
      <c r="H216" s="720"/>
      <c r="I216" s="720"/>
    </row>
    <row r="217" spans="1:9" s="669" customFormat="1" ht="21.75">
      <c r="A217" s="754"/>
      <c r="B217" s="750"/>
      <c r="C217" s="771" t="s">
        <v>2944</v>
      </c>
      <c r="D217" s="725"/>
      <c r="E217" s="751"/>
      <c r="F217" s="721" t="s">
        <v>1736</v>
      </c>
      <c r="G217" s="775">
        <v>5000</v>
      </c>
      <c r="H217" s="758" t="s">
        <v>535</v>
      </c>
      <c r="I217" s="721" t="s">
        <v>1886</v>
      </c>
    </row>
    <row r="218" spans="1:9" s="669" customFormat="1" ht="21.75">
      <c r="A218" s="754"/>
      <c r="B218" s="750"/>
      <c r="C218" s="771" t="s">
        <v>1887</v>
      </c>
      <c r="D218" s="725"/>
      <c r="E218" s="751"/>
      <c r="F218" s="721"/>
      <c r="G218" s="721"/>
      <c r="H218" s="721"/>
      <c r="I218" s="721"/>
    </row>
    <row r="219" spans="1:9" s="669" customFormat="1" ht="21.75">
      <c r="A219" s="754"/>
      <c r="B219" s="750"/>
      <c r="C219" s="751" t="s">
        <v>2945</v>
      </c>
      <c r="D219" s="725" t="s">
        <v>2955</v>
      </c>
      <c r="E219" s="751" t="s">
        <v>2963</v>
      </c>
      <c r="F219" s="721" t="s">
        <v>2958</v>
      </c>
      <c r="G219" s="721"/>
      <c r="H219" s="721"/>
      <c r="I219" s="721"/>
    </row>
    <row r="220" spans="1:9" s="669" customFormat="1" ht="43.5">
      <c r="A220" s="754"/>
      <c r="B220" s="750"/>
      <c r="C220" s="751" t="s">
        <v>2946</v>
      </c>
      <c r="D220" s="725" t="s">
        <v>2956</v>
      </c>
      <c r="E220" s="751" t="s">
        <v>2964</v>
      </c>
      <c r="F220" s="721" t="s">
        <v>2958</v>
      </c>
      <c r="G220" s="721"/>
      <c r="H220" s="721"/>
      <c r="I220" s="721"/>
    </row>
    <row r="221" spans="1:9" s="669" customFormat="1" ht="21.75">
      <c r="A221" s="754"/>
      <c r="B221" s="750"/>
      <c r="C221" s="751" t="s">
        <v>2947</v>
      </c>
      <c r="D221" s="725" t="s">
        <v>2957</v>
      </c>
      <c r="E221" s="751"/>
      <c r="F221" s="721" t="s">
        <v>2958</v>
      </c>
      <c r="G221" s="721"/>
      <c r="H221" s="721"/>
      <c r="I221" s="721"/>
    </row>
    <row r="222" spans="1:9" s="669" customFormat="1" ht="43.5">
      <c r="A222" s="754"/>
      <c r="B222" s="750"/>
      <c r="C222" s="771" t="s">
        <v>2948</v>
      </c>
      <c r="D222" s="725" t="s">
        <v>1800</v>
      </c>
      <c r="E222" s="776" t="s">
        <v>2965</v>
      </c>
      <c r="F222" s="758"/>
      <c r="G222" s="758"/>
      <c r="H222" s="758"/>
      <c r="I222" s="721" t="s">
        <v>1886</v>
      </c>
    </row>
    <row r="223" spans="1:9" s="669" customFormat="1" ht="21.75">
      <c r="A223" s="754"/>
      <c r="B223" s="750"/>
      <c r="C223" s="771" t="s">
        <v>1888</v>
      </c>
      <c r="D223" s="725"/>
      <c r="E223" s="776" t="s">
        <v>2966</v>
      </c>
      <c r="F223" s="721"/>
      <c r="G223" s="721"/>
      <c r="H223" s="721"/>
      <c r="I223" s="721"/>
    </row>
    <row r="224" spans="1:9" s="669" customFormat="1" ht="21.75">
      <c r="A224" s="754"/>
      <c r="B224" s="750"/>
      <c r="C224" s="751" t="s">
        <v>2949</v>
      </c>
      <c r="D224" s="725"/>
      <c r="E224" s="776"/>
      <c r="F224" s="721" t="s">
        <v>1889</v>
      </c>
      <c r="G224" s="721" t="s">
        <v>622</v>
      </c>
      <c r="H224" s="721" t="s">
        <v>622</v>
      </c>
      <c r="I224" s="721" t="s">
        <v>1886</v>
      </c>
    </row>
    <row r="225" spans="1:9" s="669" customFormat="1" ht="43.5">
      <c r="A225" s="754"/>
      <c r="B225" s="750"/>
      <c r="C225" s="751" t="s">
        <v>2950</v>
      </c>
      <c r="D225" s="725" t="s">
        <v>1890</v>
      </c>
      <c r="E225" s="776"/>
      <c r="F225" s="721" t="s">
        <v>1736</v>
      </c>
      <c r="G225" s="727">
        <v>36000</v>
      </c>
      <c r="H225" s="721" t="s">
        <v>535</v>
      </c>
      <c r="I225" s="721" t="s">
        <v>1886</v>
      </c>
    </row>
    <row r="226" spans="1:9" s="669" customFormat="1" ht="21.75">
      <c r="A226" s="754"/>
      <c r="B226" s="750"/>
      <c r="C226" s="751"/>
      <c r="D226" s="725" t="s">
        <v>1891</v>
      </c>
      <c r="E226" s="720"/>
      <c r="F226" s="721"/>
      <c r="G226" s="721"/>
      <c r="H226" s="721"/>
      <c r="I226" s="721"/>
    </row>
    <row r="227" spans="1:9" s="669" customFormat="1" ht="43.5">
      <c r="A227" s="754"/>
      <c r="B227" s="750"/>
      <c r="C227" s="751" t="s">
        <v>2951</v>
      </c>
      <c r="D227" s="725" t="s">
        <v>1892</v>
      </c>
      <c r="E227" s="720"/>
      <c r="F227" s="721" t="s">
        <v>1736</v>
      </c>
      <c r="G227" s="721" t="s">
        <v>622</v>
      </c>
      <c r="H227" s="721" t="s">
        <v>622</v>
      </c>
      <c r="I227" s="721" t="s">
        <v>1886</v>
      </c>
    </row>
    <row r="228" spans="1:9" s="669" customFormat="1" ht="21.75">
      <c r="A228" s="754"/>
      <c r="B228" s="750"/>
      <c r="C228" s="751" t="s">
        <v>2952</v>
      </c>
      <c r="D228" s="725" t="s">
        <v>1893</v>
      </c>
      <c r="E228" s="720"/>
      <c r="F228" s="721"/>
      <c r="G228" s="721"/>
      <c r="H228" s="721"/>
      <c r="I228" s="721"/>
    </row>
    <row r="229" spans="1:9" s="669" customFormat="1" ht="43.5">
      <c r="A229" s="754"/>
      <c r="B229" s="750"/>
      <c r="C229" s="771" t="s">
        <v>2959</v>
      </c>
      <c r="D229" s="725" t="s">
        <v>1894</v>
      </c>
      <c r="E229" s="720"/>
      <c r="F229" s="721" t="s">
        <v>1736</v>
      </c>
      <c r="G229" s="721" t="s">
        <v>622</v>
      </c>
      <c r="H229" s="721" t="s">
        <v>622</v>
      </c>
      <c r="I229" s="721" t="s">
        <v>1886</v>
      </c>
    </row>
    <row r="230" spans="1:9" s="669" customFormat="1" ht="43.5">
      <c r="A230" s="754"/>
      <c r="B230" s="750"/>
      <c r="C230" s="771" t="s">
        <v>1895</v>
      </c>
      <c r="D230" s="725"/>
      <c r="E230" s="720"/>
      <c r="F230" s="758"/>
      <c r="G230" s="758"/>
      <c r="H230" s="758"/>
      <c r="I230" s="776"/>
    </row>
    <row r="231" spans="1:9" s="669" customFormat="1" ht="43.5">
      <c r="A231" s="754"/>
      <c r="B231" s="750"/>
      <c r="C231" s="751" t="s">
        <v>2960</v>
      </c>
      <c r="D231" s="725" t="s">
        <v>1894</v>
      </c>
      <c r="E231" s="776"/>
      <c r="F231" s="758"/>
      <c r="G231" s="758"/>
      <c r="H231" s="758"/>
      <c r="I231" s="776"/>
    </row>
    <row r="232" spans="1:9" s="669" customFormat="1" ht="21.75">
      <c r="A232" s="754"/>
      <c r="B232" s="750"/>
      <c r="C232" s="751" t="s">
        <v>1896</v>
      </c>
      <c r="D232" s="777"/>
      <c r="E232" s="776"/>
      <c r="F232" s="758"/>
      <c r="G232" s="758"/>
      <c r="H232" s="758"/>
      <c r="I232" s="776"/>
    </row>
    <row r="233" spans="1:9" s="669" customFormat="1" ht="43.5">
      <c r="A233" s="754"/>
      <c r="B233" s="750"/>
      <c r="C233" s="751" t="s">
        <v>2961</v>
      </c>
      <c r="D233" s="725" t="s">
        <v>1894</v>
      </c>
      <c r="E233" s="776"/>
      <c r="F233" s="758"/>
      <c r="G233" s="758"/>
      <c r="H233" s="758"/>
      <c r="I233" s="776"/>
    </row>
    <row r="234" spans="1:9" s="669" customFormat="1" ht="21.75">
      <c r="A234" s="754"/>
      <c r="B234" s="750"/>
      <c r="C234" s="751" t="s">
        <v>1897</v>
      </c>
      <c r="D234" s="777"/>
      <c r="E234" s="776"/>
      <c r="F234" s="758"/>
      <c r="G234" s="758"/>
      <c r="H234" s="758"/>
      <c r="I234" s="776"/>
    </row>
    <row r="235" spans="1:9" s="669" customFormat="1" ht="21.75">
      <c r="A235" s="754"/>
      <c r="B235" s="750"/>
      <c r="C235" s="751" t="s">
        <v>2962</v>
      </c>
      <c r="D235" s="777" t="s">
        <v>1898</v>
      </c>
      <c r="E235" s="776"/>
      <c r="F235" s="721" t="s">
        <v>1736</v>
      </c>
      <c r="G235" s="775">
        <v>5000</v>
      </c>
      <c r="H235" s="758" t="s">
        <v>535</v>
      </c>
      <c r="I235" s="721" t="s">
        <v>1886</v>
      </c>
    </row>
    <row r="236" spans="1:9" s="669" customFormat="1" ht="43.5">
      <c r="A236" s="754"/>
      <c r="B236" s="750"/>
      <c r="C236" s="751" t="s">
        <v>2967</v>
      </c>
      <c r="D236" s="777"/>
      <c r="E236" s="720"/>
      <c r="F236" s="721" t="s">
        <v>1736</v>
      </c>
      <c r="G236" s="778">
        <v>26000</v>
      </c>
      <c r="H236" s="758" t="s">
        <v>1899</v>
      </c>
      <c r="I236" s="721" t="s">
        <v>1886</v>
      </c>
    </row>
    <row r="237" spans="1:9" s="669" customFormat="1" ht="21.75">
      <c r="A237" s="754"/>
      <c r="B237" s="750"/>
      <c r="C237" s="751" t="s">
        <v>2968</v>
      </c>
      <c r="D237" s="777"/>
      <c r="E237" s="720"/>
      <c r="F237" s="758"/>
      <c r="G237" s="758"/>
      <c r="H237" s="758"/>
      <c r="I237" s="776"/>
    </row>
    <row r="238" spans="1:9" s="669" customFormat="1" ht="43.5">
      <c r="A238" s="754"/>
      <c r="B238" s="750"/>
      <c r="C238" s="751" t="s">
        <v>2969</v>
      </c>
      <c r="D238" s="777"/>
      <c r="E238" s="720"/>
      <c r="F238" s="758"/>
      <c r="G238" s="758"/>
      <c r="H238" s="758"/>
      <c r="I238" s="776"/>
    </row>
    <row r="239" spans="1:9" s="669" customFormat="1" ht="21.75">
      <c r="A239" s="754"/>
      <c r="B239" s="750"/>
      <c r="C239" s="751" t="s">
        <v>2970</v>
      </c>
      <c r="D239" s="777"/>
      <c r="E239" s="720"/>
      <c r="F239" s="758"/>
      <c r="G239" s="758"/>
      <c r="H239" s="758"/>
      <c r="I239" s="776"/>
    </row>
    <row r="240" spans="1:9" s="669" customFormat="1" ht="43.5">
      <c r="A240" s="754"/>
      <c r="B240" s="750"/>
      <c r="C240" s="751" t="s">
        <v>2971</v>
      </c>
      <c r="D240" s="777"/>
      <c r="E240" s="776"/>
      <c r="F240" s="758"/>
      <c r="G240" s="758"/>
      <c r="H240" s="758"/>
      <c r="I240" s="776"/>
    </row>
    <row r="241" spans="1:9" s="669" customFormat="1" ht="21.75">
      <c r="A241" s="754"/>
      <c r="B241" s="750"/>
      <c r="C241" s="751" t="s">
        <v>2972</v>
      </c>
      <c r="D241" s="777" t="s">
        <v>1462</v>
      </c>
      <c r="E241" s="776"/>
      <c r="F241" s="721" t="s">
        <v>1736</v>
      </c>
      <c r="G241" s="758"/>
      <c r="H241" s="758"/>
      <c r="I241" s="776"/>
    </row>
    <row r="242" spans="1:9" s="669" customFormat="1" ht="21.75">
      <c r="A242" s="754"/>
      <c r="B242" s="750"/>
      <c r="C242" s="751" t="s">
        <v>2973</v>
      </c>
      <c r="D242" s="777" t="s">
        <v>2974</v>
      </c>
      <c r="E242" s="776"/>
      <c r="F242" s="721" t="s">
        <v>2976</v>
      </c>
      <c r="G242" s="758"/>
      <c r="H242" s="758"/>
      <c r="I242" s="776"/>
    </row>
    <row r="243" spans="1:9" s="669" customFormat="1" ht="21.75">
      <c r="A243" s="754"/>
      <c r="B243" s="750"/>
      <c r="C243" s="760" t="s">
        <v>2975</v>
      </c>
      <c r="D243" s="773" t="s">
        <v>92</v>
      </c>
      <c r="E243" s="760"/>
      <c r="F243" s="720" t="s">
        <v>2378</v>
      </c>
      <c r="G243" s="779">
        <f>SUM(G217:G235)</f>
        <v>46000</v>
      </c>
      <c r="H243" s="720"/>
      <c r="I243" s="760"/>
    </row>
    <row r="244" spans="1:9" s="669" customFormat="1" ht="21.75">
      <c r="A244" s="754"/>
      <c r="B244" s="750"/>
      <c r="C244" s="760"/>
      <c r="D244" s="773"/>
      <c r="E244" s="760"/>
      <c r="F244" s="720"/>
      <c r="G244" s="779"/>
      <c r="H244" s="720"/>
      <c r="I244" s="760"/>
    </row>
    <row r="245" spans="1:9" s="669" customFormat="1" ht="21.75">
      <c r="A245" s="749">
        <v>7</v>
      </c>
      <c r="B245" s="750" t="s">
        <v>1007</v>
      </c>
      <c r="C245" s="780" t="s">
        <v>1901</v>
      </c>
      <c r="D245" s="773"/>
      <c r="E245" s="760"/>
      <c r="F245" s="720"/>
      <c r="G245" s="720"/>
      <c r="H245" s="720"/>
      <c r="I245" s="720"/>
    </row>
    <row r="246" spans="1:9" s="669" customFormat="1" ht="43.5">
      <c r="A246" s="754"/>
      <c r="B246" s="750"/>
      <c r="C246" s="781" t="s">
        <v>2988</v>
      </c>
      <c r="D246" s="782" t="s">
        <v>1902</v>
      </c>
      <c r="E246" s="781" t="s">
        <v>2993</v>
      </c>
      <c r="F246" s="763" t="s">
        <v>222</v>
      </c>
      <c r="G246" s="783">
        <v>5000</v>
      </c>
      <c r="H246" s="763" t="s">
        <v>535</v>
      </c>
      <c r="I246" s="784" t="s">
        <v>1903</v>
      </c>
    </row>
    <row r="247" spans="1:9" s="669" customFormat="1" ht="43.5">
      <c r="A247" s="754"/>
      <c r="B247" s="750"/>
      <c r="C247" s="781" t="s">
        <v>2989</v>
      </c>
      <c r="D247" s="785"/>
      <c r="E247" s="781" t="s">
        <v>2991</v>
      </c>
      <c r="F247" s="786"/>
      <c r="G247" s="786"/>
      <c r="H247" s="786"/>
      <c r="I247" s="787"/>
    </row>
    <row r="248" spans="1:9" s="669" customFormat="1" ht="21.75">
      <c r="A248" s="754"/>
      <c r="B248" s="750"/>
      <c r="C248" s="781" t="s">
        <v>2990</v>
      </c>
      <c r="D248" s="782" t="s">
        <v>1902</v>
      </c>
      <c r="E248" s="781" t="s">
        <v>2992</v>
      </c>
      <c r="F248" s="763" t="s">
        <v>222</v>
      </c>
      <c r="G248" s="783">
        <v>20000</v>
      </c>
      <c r="H248" s="763" t="s">
        <v>535</v>
      </c>
      <c r="I248" s="784" t="s">
        <v>1903</v>
      </c>
    </row>
    <row r="249" spans="1:9" s="492" customFormat="1" ht="21.75">
      <c r="A249" s="730"/>
      <c r="B249" s="712"/>
      <c r="C249" s="751" t="s">
        <v>534</v>
      </c>
      <c r="D249" s="714"/>
      <c r="E249" s="755"/>
      <c r="F249" s="715"/>
      <c r="G249" s="722">
        <f>SUM(G246:G248)</f>
        <v>25000</v>
      </c>
      <c r="H249" s="715"/>
      <c r="I249" s="715"/>
    </row>
    <row r="250" spans="1:9" s="708" customFormat="1" ht="43.5">
      <c r="A250" s="749">
        <v>8</v>
      </c>
      <c r="B250" s="788" t="s">
        <v>1008</v>
      </c>
      <c r="C250" s="789" t="s">
        <v>1904</v>
      </c>
      <c r="D250" s="770"/>
      <c r="E250" s="790"/>
      <c r="F250" s="791"/>
      <c r="G250" s="791"/>
      <c r="H250" s="791"/>
      <c r="I250" s="791"/>
    </row>
    <row r="251" spans="1:9" s="708" customFormat="1" ht="43.5">
      <c r="A251" s="792"/>
      <c r="B251" s="788"/>
      <c r="C251" s="789" t="s">
        <v>1905</v>
      </c>
      <c r="D251" s="793"/>
      <c r="E251" s="790" t="s">
        <v>1245</v>
      </c>
      <c r="F251" s="791"/>
      <c r="G251" s="791"/>
      <c r="H251" s="791"/>
      <c r="I251" s="791"/>
    </row>
    <row r="252" spans="1:9" s="708" customFormat="1" ht="43.5">
      <c r="A252" s="792"/>
      <c r="B252" s="788"/>
      <c r="C252" s="790" t="s">
        <v>2994</v>
      </c>
      <c r="D252" s="793" t="s">
        <v>2585</v>
      </c>
      <c r="E252" s="790" t="s">
        <v>1246</v>
      </c>
      <c r="F252" s="791" t="s">
        <v>1906</v>
      </c>
      <c r="G252" s="794">
        <v>23800</v>
      </c>
      <c r="H252" s="791" t="s">
        <v>1907</v>
      </c>
      <c r="I252" s="791" t="s">
        <v>1908</v>
      </c>
    </row>
    <row r="253" spans="1:9" s="708" customFormat="1" ht="43.5">
      <c r="A253" s="792"/>
      <c r="B253" s="788"/>
      <c r="C253" s="795" t="s">
        <v>1243</v>
      </c>
      <c r="D253" s="793" t="s">
        <v>1900</v>
      </c>
      <c r="E253" s="790"/>
      <c r="F253" s="791" t="s">
        <v>1909</v>
      </c>
      <c r="G253" s="794">
        <v>800000</v>
      </c>
      <c r="H253" s="791" t="s">
        <v>1910</v>
      </c>
      <c r="I253" s="791" t="s">
        <v>1911</v>
      </c>
    </row>
    <row r="254" spans="1:9" s="708" customFormat="1" ht="43.5">
      <c r="A254" s="792"/>
      <c r="B254" s="788"/>
      <c r="C254" s="790" t="s">
        <v>2995</v>
      </c>
      <c r="D254" s="793" t="s">
        <v>1244</v>
      </c>
      <c r="E254" s="790"/>
      <c r="F254" s="791" t="s">
        <v>1906</v>
      </c>
      <c r="G254" s="791"/>
      <c r="H254" s="758"/>
      <c r="I254" s="791"/>
    </row>
    <row r="255" spans="1:9" s="708" customFormat="1" ht="43.5">
      <c r="A255" s="792"/>
      <c r="B255" s="788"/>
      <c r="C255" s="790" t="s">
        <v>2996</v>
      </c>
      <c r="D255" s="793" t="s">
        <v>92</v>
      </c>
      <c r="E255" s="790"/>
      <c r="F255" s="791" t="s">
        <v>1906</v>
      </c>
      <c r="G255" s="791"/>
      <c r="H255" s="758"/>
      <c r="I255" s="791"/>
    </row>
    <row r="256" spans="1:9" s="708" customFormat="1" ht="43.5">
      <c r="A256" s="792"/>
      <c r="B256" s="788"/>
      <c r="C256" s="790" t="s">
        <v>2997</v>
      </c>
      <c r="D256" s="793" t="s">
        <v>2924</v>
      </c>
      <c r="E256" s="790"/>
      <c r="F256" s="791" t="s">
        <v>1906</v>
      </c>
      <c r="G256" s="791"/>
      <c r="H256" s="758"/>
      <c r="I256" s="791"/>
    </row>
    <row r="257" spans="1:9" s="708" customFormat="1" ht="43.5">
      <c r="A257" s="792"/>
      <c r="B257" s="788"/>
      <c r="C257" s="776" t="s">
        <v>2998</v>
      </c>
      <c r="D257" s="770" t="s">
        <v>2924</v>
      </c>
      <c r="E257" s="790"/>
      <c r="F257" s="791"/>
      <c r="G257" s="766"/>
      <c r="H257" s="758"/>
      <c r="I257" s="766"/>
    </row>
    <row r="258" spans="1:9" s="708" customFormat="1" ht="21.75">
      <c r="A258" s="792"/>
      <c r="B258" s="788"/>
      <c r="C258" s="796"/>
      <c r="D258" s="770"/>
      <c r="E258" s="790"/>
      <c r="F258" s="791"/>
      <c r="G258" s="791">
        <f>SUM(G252:G257)</f>
        <v>823800</v>
      </c>
      <c r="H258" s="758"/>
      <c r="I258" s="766"/>
    </row>
    <row r="259" spans="1:9" s="492" customFormat="1" ht="43.5">
      <c r="A259" s="797">
        <v>9</v>
      </c>
      <c r="B259" s="712" t="s">
        <v>1009</v>
      </c>
      <c r="C259" s="771" t="s">
        <v>1912</v>
      </c>
      <c r="D259" s="714"/>
      <c r="E259" s="755"/>
      <c r="F259" s="715"/>
      <c r="G259" s="715"/>
      <c r="H259" s="715"/>
      <c r="I259" s="715"/>
    </row>
    <row r="260" spans="1:9" s="669" customFormat="1" ht="21.75">
      <c r="A260" s="754"/>
      <c r="B260" s="750"/>
      <c r="C260" s="755" t="s">
        <v>1247</v>
      </c>
      <c r="D260" s="714"/>
      <c r="E260" s="755"/>
      <c r="F260" s="715"/>
      <c r="G260" s="715"/>
      <c r="H260" s="715"/>
      <c r="I260" s="715"/>
    </row>
    <row r="261" spans="1:9" s="669" customFormat="1" ht="43.5">
      <c r="A261" s="754"/>
      <c r="B261" s="750"/>
      <c r="C261" s="755" t="s">
        <v>1255</v>
      </c>
      <c r="D261" s="714" t="s">
        <v>1462</v>
      </c>
      <c r="E261" s="755" t="s">
        <v>1257</v>
      </c>
      <c r="F261" s="721" t="s">
        <v>1913</v>
      </c>
      <c r="G261" s="727">
        <v>2880</v>
      </c>
      <c r="H261" s="715" t="s">
        <v>1899</v>
      </c>
      <c r="I261" s="715" t="s">
        <v>1914</v>
      </c>
    </row>
    <row r="262" spans="1:9" s="669" customFormat="1" ht="43.5">
      <c r="A262" s="754"/>
      <c r="B262" s="750"/>
      <c r="C262" s="755" t="s">
        <v>559</v>
      </c>
      <c r="D262" s="714"/>
      <c r="E262" s="755" t="s">
        <v>1258</v>
      </c>
      <c r="F262" s="721"/>
      <c r="G262" s="721"/>
      <c r="H262" s="715"/>
      <c r="I262" s="715"/>
    </row>
    <row r="263" spans="1:9" s="669" customFormat="1" ht="43.5">
      <c r="A263" s="754"/>
      <c r="B263" s="750"/>
      <c r="C263" s="755" t="s">
        <v>1248</v>
      </c>
      <c r="D263" s="714" t="s">
        <v>2955</v>
      </c>
      <c r="E263" s="755" t="s">
        <v>1259</v>
      </c>
      <c r="F263" s="721" t="s">
        <v>1256</v>
      </c>
      <c r="G263" s="721" t="s">
        <v>622</v>
      </c>
      <c r="H263" s="715" t="s">
        <v>1899</v>
      </c>
      <c r="I263" s="715"/>
    </row>
    <row r="264" spans="1:9" s="669" customFormat="1" ht="43.5">
      <c r="A264" s="754"/>
      <c r="B264" s="750"/>
      <c r="C264" s="755" t="s">
        <v>1249</v>
      </c>
      <c r="D264" s="714"/>
      <c r="E264" s="755" t="s">
        <v>1260</v>
      </c>
      <c r="F264" s="721"/>
      <c r="G264" s="727">
        <v>4600</v>
      </c>
      <c r="H264" s="715" t="s">
        <v>1899</v>
      </c>
      <c r="I264" s="715" t="s">
        <v>1914</v>
      </c>
    </row>
    <row r="265" spans="1:9" s="669" customFormat="1" ht="43.5">
      <c r="A265" s="754"/>
      <c r="B265" s="750"/>
      <c r="C265" s="755" t="s">
        <v>1916</v>
      </c>
      <c r="D265" s="714"/>
      <c r="E265" s="755" t="s">
        <v>1261</v>
      </c>
      <c r="F265" s="721"/>
      <c r="G265" s="727"/>
      <c r="H265" s="715"/>
      <c r="I265" s="715"/>
    </row>
    <row r="266" spans="1:9" s="669" customFormat="1" ht="21.75">
      <c r="A266" s="754"/>
      <c r="B266" s="750"/>
      <c r="C266" s="755" t="s">
        <v>1250</v>
      </c>
      <c r="D266" s="714"/>
      <c r="E266" s="755" t="s">
        <v>1262</v>
      </c>
      <c r="F266" s="721"/>
      <c r="G266" s="727">
        <v>9000</v>
      </c>
      <c r="H266" s="715" t="s">
        <v>1899</v>
      </c>
      <c r="I266" s="715" t="s">
        <v>1914</v>
      </c>
    </row>
    <row r="267" spans="1:9" s="669" customFormat="1" ht="43.5">
      <c r="A267" s="754"/>
      <c r="B267" s="750"/>
      <c r="C267" s="759" t="s">
        <v>1251</v>
      </c>
      <c r="D267" s="714"/>
      <c r="E267" s="755"/>
      <c r="F267" s="721"/>
      <c r="G267" s="721"/>
      <c r="H267" s="715"/>
      <c r="I267" s="715"/>
    </row>
    <row r="268" spans="1:9" s="669" customFormat="1" ht="21.75">
      <c r="A268" s="754"/>
      <c r="B268" s="750"/>
      <c r="C268" s="755" t="s">
        <v>1252</v>
      </c>
      <c r="D268" s="725" t="s">
        <v>1917</v>
      </c>
      <c r="E268" s="751"/>
      <c r="F268" s="721" t="s">
        <v>1913</v>
      </c>
      <c r="G268" s="721"/>
      <c r="H268" s="721"/>
      <c r="I268" s="715" t="s">
        <v>1914</v>
      </c>
    </row>
    <row r="269" spans="1:9" s="669" customFormat="1" ht="21.75">
      <c r="A269" s="754"/>
      <c r="B269" s="750"/>
      <c r="C269" s="755" t="s">
        <v>1253</v>
      </c>
      <c r="D269" s="725" t="s">
        <v>1917</v>
      </c>
      <c r="E269" s="751"/>
      <c r="F269" s="721" t="s">
        <v>1913</v>
      </c>
      <c r="G269" s="721"/>
      <c r="H269" s="721"/>
      <c r="I269" s="715" t="s">
        <v>1914</v>
      </c>
    </row>
    <row r="270" spans="1:9" s="669" customFormat="1" ht="21.75">
      <c r="A270" s="754"/>
      <c r="B270" s="750"/>
      <c r="C270" s="755" t="s">
        <v>1254</v>
      </c>
      <c r="D270" s="725" t="s">
        <v>2376</v>
      </c>
      <c r="E270" s="751"/>
      <c r="F270" s="721" t="s">
        <v>1918</v>
      </c>
      <c r="G270" s="727">
        <v>48000</v>
      </c>
      <c r="H270" s="715" t="s">
        <v>1899</v>
      </c>
      <c r="I270" s="715" t="s">
        <v>1914</v>
      </c>
    </row>
    <row r="271" spans="1:9" s="669" customFormat="1" ht="21.75">
      <c r="A271" s="754"/>
      <c r="B271" s="750"/>
      <c r="C271" s="755"/>
      <c r="D271" s="725" t="s">
        <v>1919</v>
      </c>
      <c r="E271" s="751"/>
      <c r="F271" s="721" t="s">
        <v>1920</v>
      </c>
      <c r="G271" s="727">
        <v>19200</v>
      </c>
      <c r="H271" s="715" t="s">
        <v>1899</v>
      </c>
      <c r="I271" s="715" t="s">
        <v>1914</v>
      </c>
    </row>
    <row r="272" spans="1:9" s="669" customFormat="1" ht="21.75">
      <c r="A272" s="754"/>
      <c r="B272" s="750"/>
      <c r="C272" s="755"/>
      <c r="D272" s="725" t="s">
        <v>1921</v>
      </c>
      <c r="E272" s="751"/>
      <c r="F272" s="721" t="s">
        <v>1922</v>
      </c>
      <c r="G272" s="727">
        <v>19200</v>
      </c>
      <c r="H272" s="715" t="s">
        <v>1899</v>
      </c>
      <c r="I272" s="715" t="s">
        <v>1914</v>
      </c>
    </row>
    <row r="273" spans="1:9" s="669" customFormat="1" ht="21.75">
      <c r="A273" s="754"/>
      <c r="B273" s="750"/>
      <c r="C273" s="755" t="s">
        <v>1263</v>
      </c>
      <c r="D273" s="725" t="s">
        <v>1921</v>
      </c>
      <c r="E273" s="751"/>
      <c r="F273" s="721" t="s">
        <v>1923</v>
      </c>
      <c r="G273" s="727">
        <v>11200</v>
      </c>
      <c r="H273" s="715" t="s">
        <v>1899</v>
      </c>
      <c r="I273" s="715" t="s">
        <v>1914</v>
      </c>
    </row>
    <row r="274" spans="1:9" s="669" customFormat="1" ht="21.75">
      <c r="A274" s="754"/>
      <c r="B274" s="750"/>
      <c r="C274" s="755"/>
      <c r="D274" s="725" t="s">
        <v>1919</v>
      </c>
      <c r="E274" s="751"/>
      <c r="F274" s="721" t="s">
        <v>1924</v>
      </c>
      <c r="G274" s="727">
        <v>1200</v>
      </c>
      <c r="H274" s="715" t="s">
        <v>1899</v>
      </c>
      <c r="I274" s="715" t="s">
        <v>1914</v>
      </c>
    </row>
    <row r="275" spans="1:9" s="669" customFormat="1" ht="21.75">
      <c r="A275" s="754"/>
      <c r="B275" s="750"/>
      <c r="C275" s="755"/>
      <c r="D275" s="725" t="s">
        <v>2376</v>
      </c>
      <c r="E275" s="751"/>
      <c r="F275" s="721" t="s">
        <v>1925</v>
      </c>
      <c r="G275" s="727">
        <v>2100</v>
      </c>
      <c r="H275" s="715" t="s">
        <v>1899</v>
      </c>
      <c r="I275" s="715" t="s">
        <v>1914</v>
      </c>
    </row>
    <row r="276" spans="1:9" s="669" customFormat="1" ht="43.5">
      <c r="A276" s="754"/>
      <c r="B276" s="750"/>
      <c r="C276" s="755" t="s">
        <v>1264</v>
      </c>
      <c r="D276" s="725" t="s">
        <v>1926</v>
      </c>
      <c r="E276" s="751"/>
      <c r="F276" s="721" t="s">
        <v>1927</v>
      </c>
      <c r="G276" s="727">
        <v>10914</v>
      </c>
      <c r="H276" s="715" t="s">
        <v>1899</v>
      </c>
      <c r="I276" s="715" t="s">
        <v>1914</v>
      </c>
    </row>
    <row r="277" spans="1:9" s="669" customFormat="1" ht="21.75">
      <c r="A277" s="754"/>
      <c r="B277" s="750"/>
      <c r="C277" s="755" t="s">
        <v>1265</v>
      </c>
      <c r="D277" s="725" t="s">
        <v>1926</v>
      </c>
      <c r="E277" s="751"/>
      <c r="F277" s="721"/>
      <c r="G277" s="727"/>
      <c r="H277" s="715" t="s">
        <v>1899</v>
      </c>
      <c r="I277" s="715"/>
    </row>
    <row r="278" spans="1:9" s="669" customFormat="1" ht="43.5">
      <c r="A278" s="754"/>
      <c r="B278" s="750"/>
      <c r="C278" s="755" t="s">
        <v>1266</v>
      </c>
      <c r="D278" s="725" t="s">
        <v>1928</v>
      </c>
      <c r="E278" s="751"/>
      <c r="F278" s="721" t="s">
        <v>1927</v>
      </c>
      <c r="G278" s="727">
        <v>29960</v>
      </c>
      <c r="H278" s="715" t="s">
        <v>1899</v>
      </c>
      <c r="I278" s="715" t="s">
        <v>1914</v>
      </c>
    </row>
    <row r="279" spans="1:9" s="669" customFormat="1" ht="21.75">
      <c r="A279" s="754"/>
      <c r="B279" s="750"/>
      <c r="C279" s="755"/>
      <c r="D279" s="725"/>
      <c r="E279" s="751"/>
      <c r="F279" s="721"/>
      <c r="G279" s="721"/>
      <c r="H279" s="715"/>
      <c r="I279" s="715"/>
    </row>
    <row r="280" spans="1:9" s="669" customFormat="1" ht="21.75">
      <c r="A280" s="754"/>
      <c r="B280" s="750"/>
      <c r="C280" s="755"/>
      <c r="D280" s="798"/>
      <c r="E280" s="799"/>
      <c r="F280" s="721"/>
      <c r="G280" s="721"/>
      <c r="H280" s="715"/>
      <c r="I280" s="715"/>
    </row>
    <row r="281" spans="1:9" s="669" customFormat="1" ht="43.5">
      <c r="A281" s="754"/>
      <c r="B281" s="750"/>
      <c r="C281" s="755" t="s">
        <v>1267</v>
      </c>
      <c r="D281" s="725" t="s">
        <v>1928</v>
      </c>
      <c r="E281" s="751"/>
      <c r="F281" s="721" t="s">
        <v>1927</v>
      </c>
      <c r="G281" s="727">
        <v>63000</v>
      </c>
      <c r="H281" s="715" t="s">
        <v>1899</v>
      </c>
      <c r="I281" s="715" t="s">
        <v>1914</v>
      </c>
    </row>
    <row r="282" spans="1:9" s="669" customFormat="1" ht="43.5">
      <c r="A282" s="754"/>
      <c r="B282" s="750"/>
      <c r="C282" s="755" t="s">
        <v>1268</v>
      </c>
      <c r="D282" s="725" t="s">
        <v>1929</v>
      </c>
      <c r="E282" s="751"/>
      <c r="F282" s="721" t="s">
        <v>1927</v>
      </c>
      <c r="G282" s="721" t="s">
        <v>535</v>
      </c>
      <c r="H282" s="715" t="s">
        <v>1899</v>
      </c>
      <c r="I282" s="715" t="s">
        <v>1914</v>
      </c>
    </row>
    <row r="283" spans="1:9" s="492" customFormat="1" ht="21.75">
      <c r="A283" s="730"/>
      <c r="B283" s="712"/>
      <c r="C283" s="751" t="s">
        <v>534</v>
      </c>
      <c r="D283" s="714" t="s">
        <v>1930</v>
      </c>
      <c r="E283" s="755"/>
      <c r="F283" s="715"/>
      <c r="G283" s="722">
        <f>SUM(G261:G282)</f>
        <v>221254</v>
      </c>
      <c r="H283" s="715"/>
      <c r="I283" s="715"/>
    </row>
    <row r="284" spans="1:9" s="669" customFormat="1" ht="43.5">
      <c r="A284" s="800">
        <v>10</v>
      </c>
      <c r="B284" s="750" t="s">
        <v>1010</v>
      </c>
      <c r="C284" s="801" t="s">
        <v>1931</v>
      </c>
      <c r="D284" s="773"/>
      <c r="E284" s="760"/>
      <c r="F284" s="760"/>
      <c r="G284" s="760"/>
      <c r="H284" s="760"/>
      <c r="I284" s="760" t="s">
        <v>1932</v>
      </c>
    </row>
    <row r="285" spans="1:9" s="669" customFormat="1" ht="43.5">
      <c r="A285" s="754"/>
      <c r="B285" s="750"/>
      <c r="C285" s="760" t="s">
        <v>1933</v>
      </c>
      <c r="D285" s="773" t="s">
        <v>1934</v>
      </c>
      <c r="E285" s="760" t="s">
        <v>1270</v>
      </c>
      <c r="F285" s="762" t="s">
        <v>1935</v>
      </c>
      <c r="G285" s="760"/>
      <c r="H285" s="760"/>
      <c r="I285" s="760"/>
    </row>
    <row r="286" spans="1:9" s="669" customFormat="1" ht="43.5">
      <c r="A286" s="754"/>
      <c r="B286" s="750"/>
      <c r="C286" s="802" t="s">
        <v>1936</v>
      </c>
      <c r="D286" s="773" t="s">
        <v>1937</v>
      </c>
      <c r="E286" s="760" t="s">
        <v>1269</v>
      </c>
      <c r="F286" s="760" t="s">
        <v>1938</v>
      </c>
      <c r="G286" s="760">
        <f>(20*2*200)+4000</f>
        <v>12000</v>
      </c>
      <c r="H286" s="760" t="s">
        <v>535</v>
      </c>
      <c r="I286" s="760" t="s">
        <v>1939</v>
      </c>
    </row>
    <row r="287" spans="1:9" s="669" customFormat="1" ht="43.5">
      <c r="A287" s="754"/>
      <c r="B287" s="750"/>
      <c r="C287" s="802" t="s">
        <v>1940</v>
      </c>
      <c r="D287" s="773"/>
      <c r="E287" s="760" t="s">
        <v>1271</v>
      </c>
      <c r="F287" s="760" t="s">
        <v>1941</v>
      </c>
      <c r="G287" s="760"/>
      <c r="H287" s="760"/>
      <c r="I287" s="760" t="s">
        <v>578</v>
      </c>
    </row>
    <row r="288" spans="1:9" s="669" customFormat="1" ht="21.75">
      <c r="A288" s="754"/>
      <c r="B288" s="750"/>
      <c r="C288" s="803" t="s">
        <v>1942</v>
      </c>
      <c r="D288" s="773"/>
      <c r="E288" s="760"/>
      <c r="F288" s="760"/>
      <c r="G288" s="760"/>
      <c r="H288" s="760"/>
      <c r="I288" s="760"/>
    </row>
    <row r="289" spans="1:9" s="669" customFormat="1" ht="21.75">
      <c r="A289" s="754"/>
      <c r="B289" s="750"/>
      <c r="C289" s="802" t="s">
        <v>1943</v>
      </c>
      <c r="D289" s="773" t="s">
        <v>1944</v>
      </c>
      <c r="E289" s="760"/>
      <c r="F289" s="804">
        <v>19725</v>
      </c>
      <c r="G289" s="760"/>
      <c r="H289" s="760" t="s">
        <v>535</v>
      </c>
      <c r="I289" s="760"/>
    </row>
    <row r="290" spans="1:9" s="669" customFormat="1" ht="21.75">
      <c r="A290" s="754"/>
      <c r="B290" s="750"/>
      <c r="C290" s="802" t="s">
        <v>1945</v>
      </c>
      <c r="D290" s="773" t="s">
        <v>1944</v>
      </c>
      <c r="E290" s="760"/>
      <c r="F290" s="804">
        <v>19725</v>
      </c>
      <c r="G290" s="760"/>
      <c r="H290" s="760" t="s">
        <v>535</v>
      </c>
      <c r="I290" s="760"/>
    </row>
    <row r="291" spans="1:9" s="669" customFormat="1" ht="21.75">
      <c r="A291" s="754"/>
      <c r="B291" s="750"/>
      <c r="C291" s="802" t="s">
        <v>1946</v>
      </c>
      <c r="D291" s="773" t="s">
        <v>1944</v>
      </c>
      <c r="E291" s="760"/>
      <c r="F291" s="804">
        <v>19725</v>
      </c>
      <c r="G291" s="760"/>
      <c r="H291" s="760" t="s">
        <v>535</v>
      </c>
      <c r="I291" s="760"/>
    </row>
    <row r="292" spans="1:9" s="669" customFormat="1" ht="43.5">
      <c r="A292" s="754"/>
      <c r="B292" s="750"/>
      <c r="C292" s="802" t="s">
        <v>1947</v>
      </c>
      <c r="D292" s="773"/>
      <c r="E292" s="760"/>
      <c r="F292" s="760" t="s">
        <v>1948</v>
      </c>
      <c r="G292" s="760"/>
      <c r="H292" s="760"/>
      <c r="I292" s="760"/>
    </row>
    <row r="293" spans="1:9" s="669" customFormat="1" ht="43.5">
      <c r="A293" s="754"/>
      <c r="B293" s="750"/>
      <c r="C293" s="805" t="s">
        <v>1949</v>
      </c>
      <c r="D293" s="760" t="s">
        <v>1937</v>
      </c>
      <c r="E293" s="760"/>
      <c r="F293" s="720"/>
      <c r="G293" s="806"/>
      <c r="H293" s="760" t="s">
        <v>535</v>
      </c>
      <c r="I293" s="806"/>
    </row>
    <row r="294" spans="1:9" s="669" customFormat="1" ht="43.5">
      <c r="A294" s="754"/>
      <c r="B294" s="750"/>
      <c r="C294" s="805" t="s">
        <v>1950</v>
      </c>
      <c r="D294" s="773"/>
      <c r="E294" s="760"/>
      <c r="F294" s="804">
        <v>19937</v>
      </c>
      <c r="G294" s="806"/>
      <c r="H294" s="760" t="s">
        <v>535</v>
      </c>
      <c r="I294" s="806"/>
    </row>
    <row r="295" spans="1:9" s="669" customFormat="1" ht="21.75">
      <c r="A295" s="754"/>
      <c r="B295" s="750"/>
      <c r="C295" s="802" t="s">
        <v>1951</v>
      </c>
      <c r="D295" s="773" t="s">
        <v>1944</v>
      </c>
      <c r="E295" s="760"/>
      <c r="F295" s="760" t="s">
        <v>1952</v>
      </c>
      <c r="G295" s="760"/>
      <c r="H295" s="760" t="s">
        <v>1953</v>
      </c>
      <c r="I295" s="760"/>
    </row>
    <row r="296" spans="1:9" s="669" customFormat="1" ht="21.75">
      <c r="A296" s="754"/>
      <c r="B296" s="750"/>
      <c r="C296" s="802" t="s">
        <v>1954</v>
      </c>
      <c r="D296" s="773" t="s">
        <v>1944</v>
      </c>
      <c r="E296" s="760"/>
      <c r="F296" s="804">
        <v>19937</v>
      </c>
      <c r="G296" s="760"/>
      <c r="H296" s="760" t="s">
        <v>535</v>
      </c>
      <c r="I296" s="760"/>
    </row>
    <row r="297" spans="1:9" s="669" customFormat="1" ht="43.5">
      <c r="A297" s="754"/>
      <c r="B297" s="750"/>
      <c r="C297" s="803" t="s">
        <v>1955</v>
      </c>
      <c r="D297" s="773"/>
      <c r="E297" s="760"/>
      <c r="F297" s="760" t="s">
        <v>1956</v>
      </c>
      <c r="G297" s="760"/>
      <c r="H297" s="760"/>
      <c r="I297" s="760"/>
    </row>
    <row r="298" spans="1:9" s="669" customFormat="1" ht="43.5">
      <c r="A298" s="754"/>
      <c r="B298" s="750"/>
      <c r="C298" s="802" t="s">
        <v>1957</v>
      </c>
      <c r="D298" s="773" t="s">
        <v>1944</v>
      </c>
      <c r="E298" s="760"/>
      <c r="F298" s="760"/>
      <c r="G298" s="760">
        <f>20*100</f>
        <v>2000</v>
      </c>
      <c r="H298" s="760" t="s">
        <v>2252</v>
      </c>
      <c r="I298" s="760"/>
    </row>
    <row r="299" spans="1:9" s="669" customFormat="1" ht="43.5">
      <c r="A299" s="754"/>
      <c r="B299" s="750"/>
      <c r="C299" s="802" t="s">
        <v>1958</v>
      </c>
      <c r="D299" s="773" t="s">
        <v>1944</v>
      </c>
      <c r="E299" s="760"/>
      <c r="F299" s="760" t="s">
        <v>1959</v>
      </c>
      <c r="G299" s="760">
        <f>(20*100)+2000</f>
        <v>4000</v>
      </c>
      <c r="H299" s="760" t="s">
        <v>535</v>
      </c>
      <c r="I299" s="760"/>
    </row>
    <row r="300" spans="1:9" s="669" customFormat="1" ht="21.75">
      <c r="A300" s="754"/>
      <c r="B300" s="750"/>
      <c r="C300" s="802" t="s">
        <v>1960</v>
      </c>
      <c r="D300" s="773"/>
      <c r="E300" s="760"/>
      <c r="F300" s="760"/>
      <c r="G300" s="760"/>
      <c r="H300" s="760"/>
      <c r="I300" s="760"/>
    </row>
    <row r="301" spans="1:9" s="669" customFormat="1" ht="43.5">
      <c r="A301" s="754"/>
      <c r="B301" s="750"/>
      <c r="C301" s="802" t="s">
        <v>1961</v>
      </c>
      <c r="D301" s="773" t="s">
        <v>1944</v>
      </c>
      <c r="E301" s="760"/>
      <c r="F301" s="760" t="s">
        <v>1959</v>
      </c>
      <c r="G301" s="760">
        <f>(20*100)+2000</f>
        <v>4000</v>
      </c>
      <c r="H301" s="760" t="s">
        <v>535</v>
      </c>
      <c r="I301" s="760"/>
    </row>
    <row r="302" spans="1:9" s="669" customFormat="1" ht="43.5">
      <c r="A302" s="754"/>
      <c r="B302" s="750"/>
      <c r="C302" s="802" t="s">
        <v>1962</v>
      </c>
      <c r="D302" s="773" t="s">
        <v>1944</v>
      </c>
      <c r="E302" s="760"/>
      <c r="F302" s="760" t="s">
        <v>1963</v>
      </c>
      <c r="G302" s="760">
        <f>20*100</f>
        <v>2000</v>
      </c>
      <c r="H302" s="760" t="s">
        <v>535</v>
      </c>
      <c r="I302" s="760"/>
    </row>
    <row r="303" spans="1:9" s="669" customFormat="1" ht="21.75">
      <c r="A303" s="754"/>
      <c r="B303" s="750"/>
      <c r="C303" s="802" t="s">
        <v>1964</v>
      </c>
      <c r="D303" s="773" t="s">
        <v>1944</v>
      </c>
      <c r="E303" s="760"/>
      <c r="F303" s="760" t="s">
        <v>1952</v>
      </c>
      <c r="G303" s="760">
        <v>4000</v>
      </c>
      <c r="H303" s="760" t="s">
        <v>535</v>
      </c>
      <c r="I303" s="760"/>
    </row>
    <row r="304" spans="2:9" s="669" customFormat="1" ht="21.75">
      <c r="B304" s="703"/>
      <c r="C304" s="706"/>
      <c r="D304" s="710"/>
      <c r="E304" s="705"/>
      <c r="F304" s="709"/>
      <c r="G304" s="704">
        <f>SUM(G286:G303)</f>
        <v>28000</v>
      </c>
      <c r="H304" s="704"/>
      <c r="I304" s="704"/>
    </row>
  </sheetData>
  <sheetProtection/>
  <mergeCells count="3">
    <mergeCell ref="A1:I1"/>
    <mergeCell ref="A2:I2"/>
    <mergeCell ref="G7:H7"/>
  </mergeCells>
  <printOptions/>
  <pageMargins left="0.22" right="0.14" top="0.33" bottom="0.13" header="0.31" footer="0.21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37">
      <selection activeCell="C18" sqref="C18"/>
    </sheetView>
  </sheetViews>
  <sheetFormatPr defaultColWidth="9.00390625" defaultRowHeight="14.25"/>
  <cols>
    <col min="1" max="1" width="5.75390625" style="170" customWidth="1"/>
    <col min="2" max="2" width="7.50390625" style="645" customWidth="1"/>
    <col min="3" max="3" width="36.50390625" style="170" customWidth="1"/>
    <col min="4" max="4" width="15.50390625" style="170" customWidth="1"/>
    <col min="5" max="5" width="19.75390625" style="170" customWidth="1"/>
    <col min="6" max="6" width="12.50390625" style="170" bestFit="1" customWidth="1"/>
    <col min="7" max="7" width="9.875" style="170" customWidth="1"/>
    <col min="8" max="16384" width="9.00390625" style="170" customWidth="1"/>
  </cols>
  <sheetData>
    <row r="1" spans="1:9" s="372" customFormat="1" ht="21.75">
      <c r="A1" s="1064" t="s">
        <v>2473</v>
      </c>
      <c r="B1" s="1064"/>
      <c r="C1" s="1064"/>
      <c r="D1" s="1064"/>
      <c r="E1" s="1064"/>
      <c r="F1" s="1064"/>
      <c r="G1" s="1064"/>
      <c r="H1" s="1064"/>
      <c r="I1" s="1064"/>
    </row>
    <row r="2" spans="1:9" s="372" customFormat="1" ht="21.75">
      <c r="A2" s="1064" t="s">
        <v>2239</v>
      </c>
      <c r="B2" s="1064"/>
      <c r="C2" s="1064"/>
      <c r="D2" s="1064"/>
      <c r="E2" s="1064"/>
      <c r="F2" s="1064"/>
      <c r="G2" s="1064"/>
      <c r="H2" s="1064"/>
      <c r="I2" s="1064"/>
    </row>
    <row r="3" spans="1:9" s="188" customFormat="1" ht="21.75">
      <c r="A3" s="632" t="s">
        <v>1965</v>
      </c>
      <c r="B3" s="633"/>
      <c r="C3" s="632"/>
      <c r="D3" s="634"/>
      <c r="E3" s="392"/>
      <c r="F3" s="392"/>
      <c r="G3" s="392"/>
      <c r="H3" s="392"/>
      <c r="I3" s="392"/>
    </row>
    <row r="4" spans="1:9" s="188" customFormat="1" ht="23.25" customHeight="1">
      <c r="A4" s="1072" t="s">
        <v>1966</v>
      </c>
      <c r="B4" s="1072"/>
      <c r="C4" s="1072"/>
      <c r="D4" s="392"/>
      <c r="E4" s="392"/>
      <c r="F4" s="392"/>
      <c r="G4" s="392"/>
      <c r="H4" s="392"/>
      <c r="I4" s="392"/>
    </row>
    <row r="5" spans="1:9" s="188" customFormat="1" ht="21.75">
      <c r="A5" s="632" t="s">
        <v>1967</v>
      </c>
      <c r="B5" s="633"/>
      <c r="C5" s="632"/>
      <c r="D5" s="392"/>
      <c r="E5" s="392"/>
      <c r="F5" s="392"/>
      <c r="G5" s="392"/>
      <c r="H5" s="392"/>
      <c r="I5" s="392"/>
    </row>
    <row r="6" spans="1:9" s="188" customFormat="1" ht="21.75">
      <c r="A6" s="632"/>
      <c r="B6" s="633"/>
      <c r="C6" s="632" t="s">
        <v>1272</v>
      </c>
      <c r="D6" s="392"/>
      <c r="E6" s="392"/>
      <c r="F6" s="392"/>
      <c r="G6" s="392"/>
      <c r="H6" s="392"/>
      <c r="I6" s="392"/>
    </row>
    <row r="7" spans="1:9" s="188" customFormat="1" ht="21.75">
      <c r="A7" s="632" t="s">
        <v>1968</v>
      </c>
      <c r="B7" s="633"/>
      <c r="C7" s="632"/>
      <c r="D7" s="392"/>
      <c r="E7" s="392"/>
      <c r="F7" s="392"/>
      <c r="G7" s="392"/>
      <c r="H7" s="392"/>
      <c r="I7" s="392"/>
    </row>
    <row r="8" spans="1:9" s="188" customFormat="1" ht="21.75">
      <c r="A8" s="632" t="s">
        <v>1273</v>
      </c>
      <c r="B8" s="633"/>
      <c r="C8" s="632"/>
      <c r="D8" s="392"/>
      <c r="E8" s="392"/>
      <c r="F8" s="392"/>
      <c r="G8" s="392"/>
      <c r="H8" s="392"/>
      <c r="I8" s="392"/>
    </row>
    <row r="9" spans="1:9" s="188" customFormat="1" ht="21.75">
      <c r="A9" s="635"/>
      <c r="B9" s="633"/>
      <c r="C9" s="632"/>
      <c r="D9" s="392"/>
      <c r="E9" s="392"/>
      <c r="F9" s="392"/>
      <c r="G9" s="392"/>
      <c r="H9" s="392"/>
      <c r="I9" s="392"/>
    </row>
    <row r="10" spans="1:10" s="188" customFormat="1" ht="21.75">
      <c r="A10" s="506" t="s">
        <v>518</v>
      </c>
      <c r="B10" s="636" t="s">
        <v>185</v>
      </c>
      <c r="C10" s="506" t="s">
        <v>713</v>
      </c>
      <c r="D10" s="506" t="s">
        <v>714</v>
      </c>
      <c r="E10" s="506" t="s">
        <v>186</v>
      </c>
      <c r="F10" s="506" t="s">
        <v>716</v>
      </c>
      <c r="G10" s="1070" t="s">
        <v>519</v>
      </c>
      <c r="H10" s="1071"/>
      <c r="I10" s="506" t="s">
        <v>520</v>
      </c>
      <c r="J10" s="409"/>
    </row>
    <row r="11" spans="1:10" s="188" customFormat="1" ht="21.75">
      <c r="A11" s="508"/>
      <c r="B11" s="637"/>
      <c r="C11" s="508"/>
      <c r="D11" s="508"/>
      <c r="E11" s="508"/>
      <c r="F11" s="508" t="s">
        <v>719</v>
      </c>
      <c r="G11" s="509" t="s">
        <v>521</v>
      </c>
      <c r="H11" s="509" t="s">
        <v>720</v>
      </c>
      <c r="I11" s="508"/>
      <c r="J11" s="409"/>
    </row>
    <row r="12" spans="1:10" s="188" customFormat="1" ht="21.75">
      <c r="A12" s="807">
        <v>11</v>
      </c>
      <c r="B12" s="808" t="s">
        <v>1011</v>
      </c>
      <c r="C12" s="1067" t="s">
        <v>1969</v>
      </c>
      <c r="D12" s="1068"/>
      <c r="E12" s="1069"/>
      <c r="F12" s="625"/>
      <c r="G12" s="623"/>
      <c r="H12" s="623"/>
      <c r="I12" s="625"/>
      <c r="J12" s="409"/>
    </row>
    <row r="13" spans="1:10" s="188" customFormat="1" ht="21.75">
      <c r="A13" s="638"/>
      <c r="B13" s="809"/>
      <c r="C13" s="651" t="s">
        <v>1970</v>
      </c>
      <c r="D13" s="638" t="s">
        <v>1971</v>
      </c>
      <c r="E13" s="650" t="s">
        <v>2623</v>
      </c>
      <c r="F13" s="638" t="s">
        <v>192</v>
      </c>
      <c r="G13" s="638" t="s">
        <v>622</v>
      </c>
      <c r="H13" s="638" t="s">
        <v>622</v>
      </c>
      <c r="I13" s="638" t="s">
        <v>2411</v>
      </c>
      <c r="J13" s="409"/>
    </row>
    <row r="14" spans="1:10" s="641" customFormat="1" ht="21.75">
      <c r="A14" s="639"/>
      <c r="B14" s="810"/>
      <c r="C14" s="650" t="s">
        <v>1972</v>
      </c>
      <c r="D14" s="639"/>
      <c r="E14" s="650" t="s">
        <v>2622</v>
      </c>
      <c r="F14" s="639"/>
      <c r="G14" s="639"/>
      <c r="H14" s="639"/>
      <c r="I14" s="639"/>
      <c r="J14" s="640"/>
    </row>
    <row r="15" spans="1:10" s="641" customFormat="1" ht="21.75">
      <c r="A15" s="639"/>
      <c r="B15" s="810"/>
      <c r="C15" s="652" t="s">
        <v>1973</v>
      </c>
      <c r="D15" s="638" t="s">
        <v>1971</v>
      </c>
      <c r="E15" s="643" t="s">
        <v>2624</v>
      </c>
      <c r="F15" s="639" t="s">
        <v>721</v>
      </c>
      <c r="G15" s="638" t="s">
        <v>622</v>
      </c>
      <c r="H15" s="638" t="s">
        <v>622</v>
      </c>
      <c r="I15" s="642" t="s">
        <v>1974</v>
      </c>
      <c r="J15" s="640"/>
    </row>
    <row r="16" spans="1:10" s="641" customFormat="1" ht="21.75">
      <c r="A16" s="639"/>
      <c r="B16" s="810"/>
      <c r="C16" s="650"/>
      <c r="D16" s="639"/>
      <c r="E16" s="643" t="s">
        <v>1997</v>
      </c>
      <c r="F16" s="639"/>
      <c r="G16" s="639"/>
      <c r="H16" s="639"/>
      <c r="I16" s="643" t="s">
        <v>1975</v>
      </c>
      <c r="J16" s="640"/>
    </row>
    <row r="17" spans="1:10" s="641" customFormat="1" ht="43.5">
      <c r="A17" s="639"/>
      <c r="B17" s="810"/>
      <c r="C17" s="811" t="s">
        <v>1976</v>
      </c>
      <c r="D17" s="644" t="s">
        <v>2620</v>
      </c>
      <c r="E17" s="643"/>
      <c r="F17" s="639"/>
      <c r="G17" s="639"/>
      <c r="H17" s="639"/>
      <c r="I17" s="642"/>
      <c r="J17" s="640"/>
    </row>
    <row r="18" spans="1:10" s="641" customFormat="1" ht="43.5">
      <c r="A18" s="639"/>
      <c r="B18" s="810"/>
      <c r="C18" s="811"/>
      <c r="D18" s="644" t="s">
        <v>2621</v>
      </c>
      <c r="E18" s="643"/>
      <c r="F18" s="639"/>
      <c r="G18" s="639"/>
      <c r="H18" s="639"/>
      <c r="I18" s="642"/>
      <c r="J18" s="640"/>
    </row>
    <row r="19" spans="1:10" s="641" customFormat="1" ht="21.75">
      <c r="A19" s="639"/>
      <c r="B19" s="810"/>
      <c r="C19" s="811" t="s">
        <v>1977</v>
      </c>
      <c r="D19" s="812" t="s">
        <v>1978</v>
      </c>
      <c r="E19" s="643"/>
      <c r="F19" s="639" t="s">
        <v>1767</v>
      </c>
      <c r="G19" s="639"/>
      <c r="H19" s="639"/>
      <c r="I19" s="642"/>
      <c r="J19" s="640"/>
    </row>
    <row r="20" spans="1:10" s="641" customFormat="1" ht="21.75">
      <c r="A20" s="639"/>
      <c r="B20" s="810"/>
      <c r="C20" s="811" t="s">
        <v>1979</v>
      </c>
      <c r="D20" s="812"/>
      <c r="E20" s="650"/>
      <c r="F20" s="639"/>
      <c r="G20" s="639">
        <f>15*20*9</f>
        <v>2700</v>
      </c>
      <c r="H20" s="639" t="s">
        <v>2252</v>
      </c>
      <c r="I20" s="642"/>
      <c r="J20" s="640"/>
    </row>
    <row r="21" spans="1:10" s="641" customFormat="1" ht="21.75">
      <c r="A21" s="639"/>
      <c r="B21" s="810"/>
      <c r="C21" s="811" t="s">
        <v>1980</v>
      </c>
      <c r="D21" s="812" t="s">
        <v>1981</v>
      </c>
      <c r="E21" s="643"/>
      <c r="F21" s="639" t="s">
        <v>1982</v>
      </c>
      <c r="G21" s="639">
        <f>25*200*2</f>
        <v>10000</v>
      </c>
      <c r="H21" s="639" t="s">
        <v>2252</v>
      </c>
      <c r="I21" s="642"/>
      <c r="J21" s="640"/>
    </row>
    <row r="22" spans="1:10" s="641" customFormat="1" ht="21.75">
      <c r="A22" s="639"/>
      <c r="B22" s="810"/>
      <c r="C22" s="650"/>
      <c r="D22" s="639" t="s">
        <v>1983</v>
      </c>
      <c r="E22" s="643"/>
      <c r="F22" s="639" t="s">
        <v>1984</v>
      </c>
      <c r="G22" s="639"/>
      <c r="H22" s="639"/>
      <c r="I22" s="643"/>
      <c r="J22" s="640"/>
    </row>
    <row r="23" spans="1:10" s="641" customFormat="1" ht="21.75">
      <c r="A23" s="639"/>
      <c r="B23" s="810"/>
      <c r="C23" s="652" t="s">
        <v>1985</v>
      </c>
      <c r="D23" s="638" t="s">
        <v>1971</v>
      </c>
      <c r="E23" s="650"/>
      <c r="F23" s="639" t="s">
        <v>721</v>
      </c>
      <c r="G23" s="638" t="s">
        <v>622</v>
      </c>
      <c r="H23" s="638" t="s">
        <v>622</v>
      </c>
      <c r="I23" s="642" t="s">
        <v>1986</v>
      </c>
      <c r="J23" s="640"/>
    </row>
    <row r="24" spans="1:10" s="641" customFormat="1" ht="21.75">
      <c r="A24" s="639"/>
      <c r="B24" s="810"/>
      <c r="C24" s="650" t="s">
        <v>1987</v>
      </c>
      <c r="D24" s="650" t="s">
        <v>1988</v>
      </c>
      <c r="E24" s="643"/>
      <c r="F24" s="638" t="s">
        <v>1781</v>
      </c>
      <c r="G24" s="813" t="s">
        <v>1989</v>
      </c>
      <c r="H24" s="639" t="s">
        <v>535</v>
      </c>
      <c r="I24" s="639" t="s">
        <v>1803</v>
      </c>
      <c r="J24" s="640"/>
    </row>
    <row r="25" spans="1:10" s="641" customFormat="1" ht="21.75">
      <c r="A25" s="639"/>
      <c r="B25" s="810"/>
      <c r="C25" s="814"/>
      <c r="D25" s="639" t="s">
        <v>1990</v>
      </c>
      <c r="E25" s="643"/>
      <c r="F25" s="639"/>
      <c r="G25" s="639"/>
      <c r="H25" s="639"/>
      <c r="I25" s="639" t="s">
        <v>1991</v>
      </c>
      <c r="J25" s="640"/>
    </row>
    <row r="26" spans="1:10" s="641" customFormat="1" ht="21.75">
      <c r="A26" s="639"/>
      <c r="B26" s="810"/>
      <c r="C26" s="650"/>
      <c r="D26" s="639"/>
      <c r="E26" s="643"/>
      <c r="F26" s="639"/>
      <c r="G26" s="639"/>
      <c r="H26" s="639"/>
      <c r="I26" s="639"/>
      <c r="J26" s="640"/>
    </row>
    <row r="27" spans="1:10" s="641" customFormat="1" ht="21.75">
      <c r="A27" s="639"/>
      <c r="B27" s="810"/>
      <c r="C27" s="650" t="s">
        <v>1992</v>
      </c>
      <c r="D27" s="639"/>
      <c r="E27" s="643"/>
      <c r="F27" s="639"/>
      <c r="G27" s="639"/>
      <c r="H27" s="639"/>
      <c r="I27" s="639"/>
      <c r="J27" s="640"/>
    </row>
    <row r="28" spans="1:10" s="641" customFormat="1" ht="21.75">
      <c r="A28" s="639"/>
      <c r="B28" s="810"/>
      <c r="C28" s="650" t="s">
        <v>1993</v>
      </c>
      <c r="D28" s="639"/>
      <c r="E28" s="643"/>
      <c r="F28" s="639"/>
      <c r="G28" s="639"/>
      <c r="H28" s="639"/>
      <c r="I28" s="639"/>
      <c r="J28" s="640"/>
    </row>
    <row r="29" spans="1:10" s="641" customFormat="1" ht="21.75">
      <c r="A29" s="639"/>
      <c r="B29" s="810"/>
      <c r="C29" s="650" t="s">
        <v>1994</v>
      </c>
      <c r="D29" s="639" t="s">
        <v>1995</v>
      </c>
      <c r="E29" s="643"/>
      <c r="F29" s="638" t="s">
        <v>1781</v>
      </c>
      <c r="G29" s="639" t="s">
        <v>622</v>
      </c>
      <c r="H29" s="639" t="s">
        <v>622</v>
      </c>
      <c r="I29" s="639" t="s">
        <v>197</v>
      </c>
      <c r="J29" s="640"/>
    </row>
    <row r="30" spans="1:10" s="641" customFormat="1" ht="21.75">
      <c r="A30" s="639"/>
      <c r="B30" s="810"/>
      <c r="C30" s="650" t="s">
        <v>1996</v>
      </c>
      <c r="D30" s="639"/>
      <c r="E30" s="643"/>
      <c r="F30" s="639"/>
      <c r="G30" s="639"/>
      <c r="H30" s="639"/>
      <c r="I30" s="639" t="s">
        <v>223</v>
      </c>
      <c r="J30" s="640"/>
    </row>
    <row r="31" spans="1:10" s="641" customFormat="1" ht="21.75">
      <c r="A31" s="639"/>
      <c r="B31" s="810"/>
      <c r="C31" s="650" t="s">
        <v>1998</v>
      </c>
      <c r="D31" s="639" t="s">
        <v>1995</v>
      </c>
      <c r="E31" s="643"/>
      <c r="F31" s="639"/>
      <c r="G31" s="639" t="s">
        <v>622</v>
      </c>
      <c r="H31" s="639" t="s">
        <v>622</v>
      </c>
      <c r="I31" s="639" t="s">
        <v>197</v>
      </c>
      <c r="J31" s="640"/>
    </row>
    <row r="32" spans="1:10" s="641" customFormat="1" ht="21.75">
      <c r="A32" s="639"/>
      <c r="B32" s="810"/>
      <c r="C32" s="650" t="s">
        <v>1999</v>
      </c>
      <c r="D32" s="639"/>
      <c r="E32" s="643"/>
      <c r="F32" s="639"/>
      <c r="G32" s="639"/>
      <c r="H32" s="639"/>
      <c r="I32" s="639" t="s">
        <v>223</v>
      </c>
      <c r="J32" s="640"/>
    </row>
    <row r="33" spans="1:10" s="641" customFormat="1" ht="21.75">
      <c r="A33" s="639"/>
      <c r="B33" s="810"/>
      <c r="C33" s="650"/>
      <c r="D33" s="639"/>
      <c r="E33" s="643"/>
      <c r="F33" s="639"/>
      <c r="G33" s="639"/>
      <c r="H33" s="639"/>
      <c r="I33" s="639"/>
      <c r="J33" s="640"/>
    </row>
    <row r="34" spans="1:10" s="641" customFormat="1" ht="21.75">
      <c r="A34" s="639"/>
      <c r="B34" s="810"/>
      <c r="C34" s="650" t="s">
        <v>2000</v>
      </c>
      <c r="D34" s="639" t="s">
        <v>2001</v>
      </c>
      <c r="E34" s="643"/>
      <c r="F34" s="639" t="s">
        <v>2502</v>
      </c>
      <c r="G34" s="639"/>
      <c r="H34" s="639"/>
      <c r="I34" s="639" t="s">
        <v>2002</v>
      </c>
      <c r="J34" s="640"/>
    </row>
    <row r="35" spans="1:10" s="641" customFormat="1" ht="21.75">
      <c r="A35" s="639"/>
      <c r="B35" s="810"/>
      <c r="C35" s="650" t="s">
        <v>2003</v>
      </c>
      <c r="D35" s="639" t="s">
        <v>2004</v>
      </c>
      <c r="E35" s="639"/>
      <c r="F35" s="639" t="s">
        <v>2502</v>
      </c>
      <c r="G35" s="813">
        <v>50000</v>
      </c>
      <c r="H35" s="639" t="s">
        <v>535</v>
      </c>
      <c r="I35" s="639" t="s">
        <v>2002</v>
      </c>
      <c r="J35" s="640"/>
    </row>
    <row r="36" spans="1:10" s="641" customFormat="1" ht="21.75">
      <c r="A36" s="639"/>
      <c r="B36" s="810"/>
      <c r="C36" s="650"/>
      <c r="D36" s="638"/>
      <c r="E36" s="650"/>
      <c r="F36" s="639"/>
      <c r="G36" s="638"/>
      <c r="H36" s="638"/>
      <c r="I36" s="642"/>
      <c r="J36" s="640"/>
    </row>
    <row r="37" spans="1:10" s="641" customFormat="1" ht="21.75">
      <c r="A37" s="639"/>
      <c r="B37" s="810"/>
      <c r="C37" s="650" t="s">
        <v>2005</v>
      </c>
      <c r="D37" s="638" t="s">
        <v>2006</v>
      </c>
      <c r="E37" s="650"/>
      <c r="F37" s="639" t="s">
        <v>2007</v>
      </c>
      <c r="G37" s="638"/>
      <c r="H37" s="638"/>
      <c r="I37" s="642" t="s">
        <v>1974</v>
      </c>
      <c r="J37" s="640"/>
    </row>
    <row r="38" spans="1:10" s="641" customFormat="1" ht="21.75">
      <c r="A38" s="639"/>
      <c r="B38" s="810"/>
      <c r="C38" s="650"/>
      <c r="D38" s="638" t="s">
        <v>2008</v>
      </c>
      <c r="E38" s="650"/>
      <c r="F38" s="639"/>
      <c r="G38" s="638"/>
      <c r="H38" s="638"/>
      <c r="I38" s="643" t="s">
        <v>1975</v>
      </c>
      <c r="J38" s="640"/>
    </row>
    <row r="39" spans="1:10" s="641" customFormat="1" ht="21.75">
      <c r="A39" s="639"/>
      <c r="B39" s="810"/>
      <c r="C39" s="650"/>
      <c r="D39" s="638" t="s">
        <v>1510</v>
      </c>
      <c r="E39" s="650"/>
      <c r="F39" s="639"/>
      <c r="G39" s="638"/>
      <c r="H39" s="638"/>
      <c r="I39" s="642"/>
      <c r="J39" s="640"/>
    </row>
    <row r="40" spans="1:10" s="641" customFormat="1" ht="21.75">
      <c r="A40" s="639"/>
      <c r="B40" s="810"/>
      <c r="C40" s="650" t="s">
        <v>1511</v>
      </c>
      <c r="D40" s="638" t="s">
        <v>1971</v>
      </c>
      <c r="E40" s="650"/>
      <c r="F40" s="650" t="s">
        <v>2334</v>
      </c>
      <c r="G40" s="638" t="s">
        <v>622</v>
      </c>
      <c r="H40" s="638" t="s">
        <v>622</v>
      </c>
      <c r="I40" s="642" t="s">
        <v>1974</v>
      </c>
      <c r="J40" s="640"/>
    </row>
    <row r="41" spans="1:9" s="641" customFormat="1" ht="21.75">
      <c r="A41" s="639"/>
      <c r="B41" s="815"/>
      <c r="C41" s="650" t="s">
        <v>1512</v>
      </c>
      <c r="D41" s="643"/>
      <c r="E41" s="643"/>
      <c r="F41" s="643"/>
      <c r="G41" s="643"/>
      <c r="H41" s="643"/>
      <c r="I41" s="643" t="s">
        <v>1975</v>
      </c>
    </row>
    <row r="42" spans="1:9" s="641" customFormat="1" ht="21.75">
      <c r="A42" s="639"/>
      <c r="B42" s="815"/>
      <c r="C42" s="652" t="s">
        <v>1513</v>
      </c>
      <c r="D42" s="643" t="s">
        <v>1514</v>
      </c>
      <c r="E42" s="643"/>
      <c r="F42" s="643" t="s">
        <v>1515</v>
      </c>
      <c r="G42" s="639" t="s">
        <v>622</v>
      </c>
      <c r="H42" s="639" t="s">
        <v>622</v>
      </c>
      <c r="I42" s="642" t="s">
        <v>1974</v>
      </c>
    </row>
    <row r="43" spans="1:9" s="641" customFormat="1" ht="21.75">
      <c r="A43" s="639"/>
      <c r="B43" s="815"/>
      <c r="C43" s="650" t="s">
        <v>1516</v>
      </c>
      <c r="D43" s="643" t="s">
        <v>1514</v>
      </c>
      <c r="E43" s="643"/>
      <c r="F43" s="643"/>
      <c r="G43" s="643"/>
      <c r="H43" s="643"/>
      <c r="I43" s="643" t="s">
        <v>1975</v>
      </c>
    </row>
    <row r="44" spans="1:9" s="641" customFormat="1" ht="21.75">
      <c r="A44" s="639"/>
      <c r="B44" s="815"/>
      <c r="C44" s="643" t="s">
        <v>1517</v>
      </c>
      <c r="D44" s="643"/>
      <c r="E44" s="643"/>
      <c r="F44" s="643"/>
      <c r="G44" s="639"/>
      <c r="H44" s="639"/>
      <c r="I44" s="639"/>
    </row>
    <row r="45" spans="1:9" s="641" customFormat="1" ht="21.75">
      <c r="A45" s="639"/>
      <c r="B45" s="815"/>
      <c r="C45" s="650" t="s">
        <v>1518</v>
      </c>
      <c r="D45" s="643"/>
      <c r="E45" s="643"/>
      <c r="F45" s="643"/>
      <c r="G45" s="643"/>
      <c r="H45" s="643"/>
      <c r="I45" s="643"/>
    </row>
    <row r="46" spans="1:9" s="641" customFormat="1" ht="21.75">
      <c r="A46" s="639"/>
      <c r="B46" s="815"/>
      <c r="C46" s="650" t="s">
        <v>1519</v>
      </c>
      <c r="D46" s="643"/>
      <c r="E46" s="643"/>
      <c r="F46" s="643"/>
      <c r="G46" s="643"/>
      <c r="H46" s="643"/>
      <c r="I46" s="643"/>
    </row>
    <row r="47" spans="1:9" s="641" customFormat="1" ht="21.75">
      <c r="A47" s="639"/>
      <c r="B47" s="815"/>
      <c r="C47" s="650" t="s">
        <v>1520</v>
      </c>
      <c r="D47" s="643"/>
      <c r="E47" s="643"/>
      <c r="F47" s="643"/>
      <c r="G47" s="643"/>
      <c r="H47" s="643"/>
      <c r="I47" s="643"/>
    </row>
    <row r="48" spans="1:9" s="641" customFormat="1" ht="21.75">
      <c r="A48" s="639"/>
      <c r="B48" s="815"/>
      <c r="C48" s="652" t="s">
        <v>1715</v>
      </c>
      <c r="D48" s="643"/>
      <c r="E48" s="643"/>
      <c r="F48" s="643"/>
      <c r="G48" s="643"/>
      <c r="H48" s="643"/>
      <c r="I48" s="643"/>
    </row>
    <row r="49" spans="1:9" s="641" customFormat="1" ht="21.75">
      <c r="A49" s="639"/>
      <c r="B49" s="815"/>
      <c r="C49" s="650" t="s">
        <v>1521</v>
      </c>
      <c r="D49" s="643"/>
      <c r="E49" s="643"/>
      <c r="F49" s="643"/>
      <c r="G49" s="643"/>
      <c r="H49" s="643"/>
      <c r="I49" s="643"/>
    </row>
    <row r="50" spans="1:9" s="641" customFormat="1" ht="21.75">
      <c r="A50" s="639"/>
      <c r="B50" s="815"/>
      <c r="C50" s="650" t="s">
        <v>1522</v>
      </c>
      <c r="D50" s="643"/>
      <c r="E50" s="643"/>
      <c r="F50" s="643"/>
      <c r="G50" s="643"/>
      <c r="H50" s="643"/>
      <c r="I50" s="643"/>
    </row>
    <row r="51" spans="1:9" s="641" customFormat="1" ht="21.75">
      <c r="A51" s="639"/>
      <c r="B51" s="815"/>
      <c r="C51" s="650" t="s">
        <v>1523</v>
      </c>
      <c r="D51" s="643"/>
      <c r="E51" s="643"/>
      <c r="F51" s="643"/>
      <c r="G51" s="643"/>
      <c r="H51" s="643"/>
      <c r="I51" s="643"/>
    </row>
    <row r="52" spans="1:9" s="641" customFormat="1" ht="21.75">
      <c r="A52" s="639"/>
      <c r="B52" s="815"/>
      <c r="C52" s="650" t="s">
        <v>1524</v>
      </c>
      <c r="D52" s="643"/>
      <c r="E52" s="643"/>
      <c r="F52" s="643"/>
      <c r="G52" s="643"/>
      <c r="H52" s="643"/>
      <c r="I52" s="643"/>
    </row>
    <row r="53" spans="1:9" s="641" customFormat="1" ht="21.75">
      <c r="A53" s="639"/>
      <c r="B53" s="815"/>
      <c r="C53" s="650" t="s">
        <v>1525</v>
      </c>
      <c r="D53" s="643"/>
      <c r="E53" s="643"/>
      <c r="F53" s="643"/>
      <c r="G53" s="643"/>
      <c r="H53" s="643"/>
      <c r="I53" s="643"/>
    </row>
    <row r="54" spans="1:9" s="641" customFormat="1" ht="21.75">
      <c r="A54" s="639"/>
      <c r="B54" s="815"/>
      <c r="C54" s="650" t="s">
        <v>1526</v>
      </c>
      <c r="D54" s="643"/>
      <c r="E54" s="643"/>
      <c r="F54" s="643"/>
      <c r="G54" s="643"/>
      <c r="H54" s="643"/>
      <c r="I54" s="643"/>
    </row>
    <row r="55" spans="1:9" s="641" customFormat="1" ht="21.75">
      <c r="A55" s="639"/>
      <c r="B55" s="815"/>
      <c r="C55" s="650" t="s">
        <v>1527</v>
      </c>
      <c r="D55" s="643"/>
      <c r="E55" s="643"/>
      <c r="F55" s="643"/>
      <c r="G55" s="643"/>
      <c r="H55" s="643"/>
      <c r="I55" s="643"/>
    </row>
    <row r="56" spans="1:9" s="641" customFormat="1" ht="21.75">
      <c r="A56" s="639"/>
      <c r="B56" s="815"/>
      <c r="C56" s="650" t="s">
        <v>1528</v>
      </c>
      <c r="D56" s="643" t="s">
        <v>1529</v>
      </c>
      <c r="E56" s="643"/>
      <c r="F56" s="643"/>
      <c r="G56" s="643"/>
      <c r="H56" s="643"/>
      <c r="I56" s="643"/>
    </row>
    <row r="57" spans="1:9" s="641" customFormat="1" ht="21.75">
      <c r="A57" s="639"/>
      <c r="B57" s="815"/>
      <c r="C57" s="650" t="s">
        <v>1530</v>
      </c>
      <c r="D57" s="643" t="s">
        <v>1531</v>
      </c>
      <c r="E57" s="643"/>
      <c r="F57" s="643" t="s">
        <v>2625</v>
      </c>
      <c r="G57" s="639" t="s">
        <v>622</v>
      </c>
      <c r="H57" s="639" t="s">
        <v>622</v>
      </c>
      <c r="I57" s="642" t="s">
        <v>1974</v>
      </c>
    </row>
    <row r="58" spans="1:9" s="641" customFormat="1" ht="21.75">
      <c r="A58" s="639"/>
      <c r="B58" s="815"/>
      <c r="C58" s="650" t="s">
        <v>1532</v>
      </c>
      <c r="D58" s="639" t="s">
        <v>669</v>
      </c>
      <c r="E58" s="643"/>
      <c r="F58" s="643"/>
      <c r="G58" s="643"/>
      <c r="H58" s="643"/>
      <c r="I58" s="643" t="s">
        <v>1975</v>
      </c>
    </row>
    <row r="59" spans="1:9" s="641" customFormat="1" ht="21.75">
      <c r="A59" s="639"/>
      <c r="B59" s="815"/>
      <c r="C59" s="650" t="s">
        <v>1533</v>
      </c>
      <c r="D59" s="643"/>
      <c r="E59" s="643"/>
      <c r="F59" s="643"/>
      <c r="G59" s="643"/>
      <c r="H59" s="643"/>
      <c r="I59" s="643"/>
    </row>
    <row r="60" spans="1:9" s="641" customFormat="1" ht="21.75">
      <c r="A60" s="639"/>
      <c r="B60" s="815"/>
      <c r="C60" s="650" t="s">
        <v>1534</v>
      </c>
      <c r="D60" s="643"/>
      <c r="E60" s="643"/>
      <c r="F60" s="643"/>
      <c r="G60" s="643"/>
      <c r="H60" s="643"/>
      <c r="I60" s="643"/>
    </row>
    <row r="61" spans="1:9" s="641" customFormat="1" ht="21.75">
      <c r="A61" s="639"/>
      <c r="B61" s="815"/>
      <c r="C61" s="650" t="s">
        <v>1535</v>
      </c>
      <c r="D61" s="643"/>
      <c r="E61" s="643"/>
      <c r="F61" s="643"/>
      <c r="G61" s="643"/>
      <c r="H61" s="643"/>
      <c r="I61" s="643"/>
    </row>
    <row r="62" spans="1:9" s="641" customFormat="1" ht="21.75">
      <c r="A62" s="639"/>
      <c r="B62" s="815"/>
      <c r="C62" s="650" t="s">
        <v>1536</v>
      </c>
      <c r="D62" s="643"/>
      <c r="E62" s="643"/>
      <c r="F62" s="643"/>
      <c r="G62" s="643"/>
      <c r="H62" s="643"/>
      <c r="I62" s="643"/>
    </row>
    <row r="63" spans="1:9" s="641" customFormat="1" ht="21.75">
      <c r="A63" s="639"/>
      <c r="B63" s="815"/>
      <c r="C63" s="650" t="s">
        <v>1537</v>
      </c>
      <c r="D63" s="643"/>
      <c r="E63" s="643"/>
      <c r="F63" s="643"/>
      <c r="G63" s="643"/>
      <c r="H63" s="643"/>
      <c r="I63" s="643"/>
    </row>
    <row r="64" ht="21.75">
      <c r="G64" s="170">
        <f>SUM(G12:G63)</f>
        <v>62700</v>
      </c>
    </row>
  </sheetData>
  <sheetProtection/>
  <mergeCells count="5">
    <mergeCell ref="C12:E12"/>
    <mergeCell ref="G10:H10"/>
    <mergeCell ref="A1:I1"/>
    <mergeCell ref="A2:I2"/>
    <mergeCell ref="A4:C4"/>
  </mergeCells>
  <printOptions/>
  <pageMargins left="0.14" right="0.07" top="0.8" bottom="0.24" header="0.5118110236220472" footer="0.3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0"/>
  <sheetViews>
    <sheetView zoomScale="75" zoomScaleNormal="75" zoomScalePageLayoutView="0" workbookViewId="0" topLeftCell="A189">
      <selection activeCell="D209" sqref="D209"/>
    </sheetView>
  </sheetViews>
  <sheetFormatPr defaultColWidth="9.875" defaultRowHeight="18" customHeight="1"/>
  <cols>
    <col min="1" max="1" width="4.75390625" style="613" customWidth="1"/>
    <col min="2" max="2" width="8.375" style="617" customWidth="1"/>
    <col min="3" max="3" width="46.375" style="613" customWidth="1"/>
    <col min="4" max="4" width="9.125" style="612" customWidth="1"/>
    <col min="5" max="5" width="18.125" style="613" customWidth="1"/>
    <col min="6" max="6" width="16.50390625" style="615" bestFit="1" customWidth="1"/>
    <col min="7" max="7" width="9.875" style="616" customWidth="1"/>
    <col min="8" max="9" width="9.875" style="612" customWidth="1"/>
    <col min="10" max="16384" width="9.875" style="613" customWidth="1"/>
  </cols>
  <sheetData>
    <row r="1" spans="1:9" ht="18" customHeight="1">
      <c r="A1" s="1075" t="s">
        <v>640</v>
      </c>
      <c r="B1" s="1075"/>
      <c r="C1" s="1075"/>
      <c r="D1" s="1075"/>
      <c r="E1" s="1075"/>
      <c r="F1" s="1075"/>
      <c r="G1" s="1075"/>
      <c r="H1" s="1075"/>
      <c r="I1" s="1075"/>
    </row>
    <row r="2" spans="1:9" ht="18" customHeight="1">
      <c r="A2" s="1075" t="s">
        <v>641</v>
      </c>
      <c r="B2" s="1075"/>
      <c r="C2" s="1075"/>
      <c r="D2" s="1075"/>
      <c r="E2" s="1075"/>
      <c r="F2" s="1075"/>
      <c r="G2" s="1075"/>
      <c r="H2" s="1075"/>
      <c r="I2" s="1075"/>
    </row>
    <row r="3" spans="2:3" ht="18" customHeight="1">
      <c r="B3" s="614"/>
      <c r="C3" s="613" t="s">
        <v>642</v>
      </c>
    </row>
    <row r="4" ht="18" customHeight="1">
      <c r="C4" s="613" t="s">
        <v>704</v>
      </c>
    </row>
    <row r="5" spans="3:6" ht="18" customHeight="1">
      <c r="C5" s="613" t="s">
        <v>705</v>
      </c>
      <c r="D5" s="1057" t="s">
        <v>707</v>
      </c>
      <c r="E5" s="1057"/>
      <c r="F5" s="1057"/>
    </row>
    <row r="6" spans="3:6" ht="18" customHeight="1">
      <c r="C6" s="618" t="s">
        <v>637</v>
      </c>
      <c r="D6" s="1057" t="s">
        <v>639</v>
      </c>
      <c r="E6" s="1057"/>
      <c r="F6" s="1057"/>
    </row>
    <row r="7" spans="3:6" ht="18" customHeight="1">
      <c r="C7" s="619" t="s">
        <v>706</v>
      </c>
      <c r="D7" s="1057" t="s">
        <v>708</v>
      </c>
      <c r="E7" s="1057"/>
      <c r="F7" s="1057"/>
    </row>
    <row r="8" spans="3:6" ht="18" customHeight="1">
      <c r="C8" s="618" t="s">
        <v>638</v>
      </c>
      <c r="D8" s="1057" t="s">
        <v>709</v>
      </c>
      <c r="E8" s="1057"/>
      <c r="F8" s="1057"/>
    </row>
    <row r="9" ht="18" customHeight="1" hidden="1">
      <c r="C9" s="618" t="s">
        <v>707</v>
      </c>
    </row>
    <row r="10" ht="18" customHeight="1" hidden="1">
      <c r="C10" s="618" t="s">
        <v>639</v>
      </c>
    </row>
    <row r="11" ht="18" customHeight="1" hidden="1">
      <c r="C11" s="618" t="s">
        <v>708</v>
      </c>
    </row>
    <row r="12" ht="18" customHeight="1" hidden="1">
      <c r="C12" s="618" t="s">
        <v>709</v>
      </c>
    </row>
    <row r="13" spans="1:3" ht="18" customHeight="1" hidden="1">
      <c r="A13" s="613" t="s">
        <v>710</v>
      </c>
      <c r="C13" s="620"/>
    </row>
    <row r="14" ht="18" customHeight="1" hidden="1">
      <c r="A14" s="613" t="s">
        <v>711</v>
      </c>
    </row>
    <row r="15" spans="3:6" ht="18" customHeight="1">
      <c r="C15" s="1073" t="s">
        <v>2626</v>
      </c>
      <c r="D15" s="1073"/>
      <c r="E15" s="1073"/>
      <c r="F15" s="1073"/>
    </row>
    <row r="16" spans="3:6" ht="18" customHeight="1">
      <c r="C16" s="1074" t="s">
        <v>2627</v>
      </c>
      <c r="D16" s="1074"/>
      <c r="E16" s="1074"/>
      <c r="F16" s="1074"/>
    </row>
    <row r="17" spans="1:9" ht="18" customHeight="1">
      <c r="A17" s="1059" t="s">
        <v>518</v>
      </c>
      <c r="B17" s="621" t="s">
        <v>712</v>
      </c>
      <c r="C17" s="1060" t="s">
        <v>713</v>
      </c>
      <c r="D17" s="1059" t="s">
        <v>714</v>
      </c>
      <c r="E17" s="622" t="s">
        <v>715</v>
      </c>
      <c r="F17" s="622" t="s">
        <v>716</v>
      </c>
      <c r="G17" s="1066" t="s">
        <v>519</v>
      </c>
      <c r="H17" s="1061"/>
      <c r="I17" s="1058" t="s">
        <v>520</v>
      </c>
    </row>
    <row r="18" spans="1:9" ht="18" customHeight="1">
      <c r="A18" s="1059"/>
      <c r="B18" s="624" t="s">
        <v>717</v>
      </c>
      <c r="C18" s="1060"/>
      <c r="D18" s="1059"/>
      <c r="E18" s="625" t="s">
        <v>718</v>
      </c>
      <c r="F18" s="625" t="s">
        <v>719</v>
      </c>
      <c r="G18" s="626" t="s">
        <v>521</v>
      </c>
      <c r="H18" s="623" t="s">
        <v>720</v>
      </c>
      <c r="I18" s="1058"/>
    </row>
    <row r="19" spans="1:9" ht="18" customHeight="1">
      <c r="A19" s="544">
        <v>12</v>
      </c>
      <c r="B19" s="627" t="s">
        <v>1012</v>
      </c>
      <c r="C19" s="628" t="s">
        <v>522</v>
      </c>
      <c r="D19" s="543"/>
      <c r="E19" s="382"/>
      <c r="F19" s="376"/>
      <c r="G19" s="629">
        <f>SUM(G20:G52)</f>
        <v>44000</v>
      </c>
      <c r="H19" s="376"/>
      <c r="I19" s="376"/>
    </row>
    <row r="20" spans="1:9" ht="43.5">
      <c r="A20" s="823"/>
      <c r="B20" s="824"/>
      <c r="C20" s="825" t="s">
        <v>523</v>
      </c>
      <c r="D20" s="826" t="s">
        <v>527</v>
      </c>
      <c r="E20" s="822"/>
      <c r="F20" s="827" t="s">
        <v>1775</v>
      </c>
      <c r="G20" s="828"/>
      <c r="H20" s="829"/>
      <c r="I20" s="829"/>
    </row>
    <row r="21" spans="1:9" ht="21.75">
      <c r="A21" s="823"/>
      <c r="B21" s="824"/>
      <c r="C21" s="830" t="s">
        <v>524</v>
      </c>
      <c r="D21" s="826"/>
      <c r="E21" s="820"/>
      <c r="F21" s="829" t="s">
        <v>721</v>
      </c>
      <c r="G21" s="828" t="s">
        <v>722</v>
      </c>
      <c r="H21" s="829" t="s">
        <v>722</v>
      </c>
      <c r="I21" s="829" t="s">
        <v>723</v>
      </c>
    </row>
    <row r="22" spans="1:9" ht="65.25">
      <c r="A22" s="823"/>
      <c r="B22" s="824"/>
      <c r="C22" s="822" t="s">
        <v>525</v>
      </c>
      <c r="D22" s="826"/>
      <c r="E22" s="820"/>
      <c r="F22" s="829"/>
      <c r="G22" s="828"/>
      <c r="H22" s="829"/>
      <c r="I22" s="829"/>
    </row>
    <row r="23" spans="1:9" ht="43.5">
      <c r="A23" s="823"/>
      <c r="B23" s="824"/>
      <c r="C23" s="822" t="s">
        <v>526</v>
      </c>
      <c r="D23" s="826" t="s">
        <v>527</v>
      </c>
      <c r="E23" s="820"/>
      <c r="F23" s="829"/>
      <c r="G23" s="828"/>
      <c r="H23" s="829"/>
      <c r="I23" s="829"/>
    </row>
    <row r="24" spans="1:9" ht="43.5">
      <c r="A24" s="823"/>
      <c r="B24" s="824"/>
      <c r="C24" s="822" t="s">
        <v>528</v>
      </c>
      <c r="D24" s="826" t="s">
        <v>529</v>
      </c>
      <c r="E24" s="820"/>
      <c r="F24" s="829" t="s">
        <v>724</v>
      </c>
      <c r="G24" s="828" t="s">
        <v>722</v>
      </c>
      <c r="H24" s="829" t="s">
        <v>722</v>
      </c>
      <c r="I24" s="829" t="s">
        <v>723</v>
      </c>
    </row>
    <row r="25" spans="1:9" ht="21.75">
      <c r="A25" s="823"/>
      <c r="B25" s="824"/>
      <c r="C25" s="827"/>
      <c r="D25" s="826" t="s">
        <v>530</v>
      </c>
      <c r="E25" s="820"/>
      <c r="F25" s="829" t="s">
        <v>725</v>
      </c>
      <c r="G25" s="828" t="s">
        <v>722</v>
      </c>
      <c r="H25" s="829" t="s">
        <v>722</v>
      </c>
      <c r="I25" s="829"/>
    </row>
    <row r="26" spans="1:9" ht="108.75">
      <c r="A26" s="823"/>
      <c r="B26" s="824"/>
      <c r="C26" s="831" t="s">
        <v>2628</v>
      </c>
      <c r="D26" s="826"/>
      <c r="E26" s="820" t="s">
        <v>2670</v>
      </c>
      <c r="F26" s="829"/>
      <c r="G26" s="828"/>
      <c r="H26" s="829"/>
      <c r="I26" s="829"/>
    </row>
    <row r="27" spans="1:10" ht="65.25">
      <c r="A27" s="823"/>
      <c r="B27" s="824"/>
      <c r="C27" s="832" t="s">
        <v>2629</v>
      </c>
      <c r="D27" s="826"/>
      <c r="E27" s="822" t="s">
        <v>2671</v>
      </c>
      <c r="F27" s="827" t="s">
        <v>1775</v>
      </c>
      <c r="G27" s="827"/>
      <c r="H27" s="827"/>
      <c r="I27" s="827"/>
      <c r="J27" s="630"/>
    </row>
    <row r="28" spans="1:10" ht="108.75">
      <c r="A28" s="823"/>
      <c r="B28" s="824"/>
      <c r="C28" s="822" t="s">
        <v>2632</v>
      </c>
      <c r="D28" s="826" t="s">
        <v>2633</v>
      </c>
      <c r="E28" s="776" t="s">
        <v>2672</v>
      </c>
      <c r="F28" s="827"/>
      <c r="G28" s="827"/>
      <c r="H28" s="827"/>
      <c r="I28" s="820" t="s">
        <v>531</v>
      </c>
      <c r="J28" s="630"/>
    </row>
    <row r="29" spans="1:10" ht="108.75">
      <c r="A29" s="823"/>
      <c r="B29" s="824"/>
      <c r="C29" s="822" t="s">
        <v>2631</v>
      </c>
      <c r="D29" s="826" t="s">
        <v>156</v>
      </c>
      <c r="E29" s="776" t="s">
        <v>2673</v>
      </c>
      <c r="F29" s="827"/>
      <c r="G29" s="827"/>
      <c r="H29" s="827"/>
      <c r="I29" s="820"/>
      <c r="J29" s="630"/>
    </row>
    <row r="30" spans="1:10" ht="21.75">
      <c r="A30" s="823"/>
      <c r="B30" s="824"/>
      <c r="C30" s="822" t="s">
        <v>2630</v>
      </c>
      <c r="D30" s="826" t="s">
        <v>2634</v>
      </c>
      <c r="E30" s="801"/>
      <c r="F30" s="827"/>
      <c r="G30" s="827"/>
      <c r="H30" s="827"/>
      <c r="I30" s="820"/>
      <c r="J30" s="630"/>
    </row>
    <row r="31" spans="1:9" ht="65.25">
      <c r="A31" s="823"/>
      <c r="B31" s="824"/>
      <c r="C31" s="833" t="s">
        <v>2635</v>
      </c>
      <c r="D31" s="826"/>
      <c r="E31" s="801"/>
      <c r="F31" s="827"/>
      <c r="G31" s="827"/>
      <c r="H31" s="827"/>
      <c r="I31" s="820" t="s">
        <v>532</v>
      </c>
    </row>
    <row r="32" spans="1:9" ht="43.5">
      <c r="A32" s="823"/>
      <c r="B32" s="824"/>
      <c r="C32" s="833" t="s">
        <v>726</v>
      </c>
      <c r="D32" s="834" t="s">
        <v>2259</v>
      </c>
      <c r="E32" s="776"/>
      <c r="F32" s="827" t="s">
        <v>1773</v>
      </c>
      <c r="G32" s="835">
        <v>44000</v>
      </c>
      <c r="H32" s="827" t="s">
        <v>535</v>
      </c>
      <c r="I32" s="820" t="s">
        <v>533</v>
      </c>
    </row>
    <row r="33" spans="1:9" ht="21.75">
      <c r="A33" s="823"/>
      <c r="B33" s="824"/>
      <c r="C33" s="833" t="s">
        <v>1768</v>
      </c>
      <c r="D33" s="826"/>
      <c r="E33" s="820"/>
      <c r="F33" s="827"/>
      <c r="G33" s="827"/>
      <c r="H33" s="827"/>
      <c r="I33" s="836"/>
    </row>
    <row r="34" spans="1:9" ht="43.5">
      <c r="A34" s="823"/>
      <c r="B34" s="824"/>
      <c r="C34" s="833" t="s">
        <v>2637</v>
      </c>
      <c r="D34" s="631" t="s">
        <v>1777</v>
      </c>
      <c r="E34" s="820"/>
      <c r="F34" s="827" t="s">
        <v>1775</v>
      </c>
      <c r="G34" s="827"/>
      <c r="H34" s="827"/>
      <c r="I34" s="836"/>
    </row>
    <row r="35" spans="1:9" ht="43.5">
      <c r="A35" s="823"/>
      <c r="B35" s="824"/>
      <c r="C35" s="833" t="s">
        <v>2638</v>
      </c>
      <c r="D35" s="631" t="s">
        <v>1777</v>
      </c>
      <c r="E35" s="822"/>
      <c r="F35" s="827" t="s">
        <v>1775</v>
      </c>
      <c r="G35" s="827"/>
      <c r="H35" s="827"/>
      <c r="I35" s="836"/>
    </row>
    <row r="36" spans="1:9" ht="43.5">
      <c r="A36" s="823"/>
      <c r="B36" s="824"/>
      <c r="C36" s="833" t="s">
        <v>1838</v>
      </c>
      <c r="D36" s="826" t="s">
        <v>2636</v>
      </c>
      <c r="E36" s="822"/>
      <c r="F36" s="827" t="s">
        <v>1781</v>
      </c>
      <c r="G36" s="827"/>
      <c r="H36" s="827"/>
      <c r="I36" s="836"/>
    </row>
    <row r="37" spans="1:9" ht="65.25">
      <c r="A37" s="823"/>
      <c r="B37" s="824"/>
      <c r="C37" s="833" t="s">
        <v>1837</v>
      </c>
      <c r="D37" s="826" t="s">
        <v>2636</v>
      </c>
      <c r="E37" s="822"/>
      <c r="F37" s="827" t="s">
        <v>1781</v>
      </c>
      <c r="G37" s="827"/>
      <c r="H37" s="827"/>
      <c r="I37" s="836" t="s">
        <v>1842</v>
      </c>
    </row>
    <row r="38" spans="1:9" ht="43.5">
      <c r="A38" s="823"/>
      <c r="B38" s="824"/>
      <c r="C38" s="833" t="s">
        <v>1843</v>
      </c>
      <c r="D38" s="826" t="s">
        <v>2636</v>
      </c>
      <c r="E38" s="822"/>
      <c r="F38" s="827" t="s">
        <v>1781</v>
      </c>
      <c r="G38" s="827"/>
      <c r="H38" s="827"/>
      <c r="I38" s="836"/>
    </row>
    <row r="39" spans="1:9" ht="65.25">
      <c r="A39" s="823"/>
      <c r="B39" s="824"/>
      <c r="C39" s="833" t="s">
        <v>1839</v>
      </c>
      <c r="D39" s="826" t="s">
        <v>1778</v>
      </c>
      <c r="E39" s="822"/>
      <c r="F39" s="827" t="s">
        <v>1781</v>
      </c>
      <c r="G39" s="827"/>
      <c r="H39" s="827"/>
      <c r="I39" s="836"/>
    </row>
    <row r="40" spans="1:9" ht="43.5">
      <c r="A40" s="823"/>
      <c r="B40" s="824"/>
      <c r="C40" s="833" t="s">
        <v>1841</v>
      </c>
      <c r="D40" s="826" t="s">
        <v>672</v>
      </c>
      <c r="E40" s="822"/>
      <c r="F40" s="827" t="s">
        <v>672</v>
      </c>
      <c r="G40" s="827"/>
      <c r="H40" s="827"/>
      <c r="I40" s="836"/>
    </row>
    <row r="41" spans="1:9" ht="43.5">
      <c r="A41" s="823"/>
      <c r="B41" s="824"/>
      <c r="C41" s="833" t="s">
        <v>1779</v>
      </c>
      <c r="D41" s="826" t="s">
        <v>1780</v>
      </c>
      <c r="E41" s="822"/>
      <c r="F41" s="827" t="s">
        <v>1840</v>
      </c>
      <c r="G41" s="827"/>
      <c r="H41" s="827"/>
      <c r="I41" s="836"/>
    </row>
    <row r="42" spans="1:9" ht="43.5">
      <c r="A42" s="823"/>
      <c r="B42" s="824"/>
      <c r="C42" s="833" t="s">
        <v>2639</v>
      </c>
      <c r="D42" s="826"/>
      <c r="E42" s="830"/>
      <c r="F42" s="827"/>
      <c r="G42" s="827"/>
      <c r="H42" s="827"/>
      <c r="I42" s="836"/>
    </row>
    <row r="43" spans="1:9" ht="21.75">
      <c r="A43" s="823"/>
      <c r="B43" s="824"/>
      <c r="C43" s="833" t="s">
        <v>1844</v>
      </c>
      <c r="D43" s="826" t="s">
        <v>1776</v>
      </c>
      <c r="E43" s="830"/>
      <c r="F43" s="827"/>
      <c r="G43" s="827"/>
      <c r="H43" s="827"/>
      <c r="I43" s="836"/>
    </row>
    <row r="44" spans="1:9" ht="43.5">
      <c r="A44" s="823"/>
      <c r="B44" s="824"/>
      <c r="C44" s="833" t="s">
        <v>1845</v>
      </c>
      <c r="D44" s="826" t="s">
        <v>536</v>
      </c>
      <c r="E44" s="830"/>
      <c r="F44" s="827"/>
      <c r="G44" s="827"/>
      <c r="H44" s="827"/>
      <c r="I44" s="836"/>
    </row>
    <row r="45" spans="1:9" ht="65.25">
      <c r="A45" s="823"/>
      <c r="B45" s="824"/>
      <c r="C45" s="833" t="s">
        <v>2642</v>
      </c>
      <c r="D45" s="826" t="s">
        <v>2924</v>
      </c>
      <c r="E45" s="822"/>
      <c r="F45" s="827" t="s">
        <v>1781</v>
      </c>
      <c r="G45" s="827"/>
      <c r="H45" s="827"/>
      <c r="I45" s="827"/>
    </row>
    <row r="46" spans="1:9" ht="65.25">
      <c r="A46" s="823"/>
      <c r="B46" s="824"/>
      <c r="C46" s="833" t="s">
        <v>2640</v>
      </c>
      <c r="D46" s="826"/>
      <c r="E46" s="822"/>
      <c r="F46" s="827"/>
      <c r="G46" s="827"/>
      <c r="H46" s="827"/>
      <c r="I46" s="827"/>
    </row>
    <row r="47" spans="1:9" ht="43.5">
      <c r="A47" s="823"/>
      <c r="B47" s="824"/>
      <c r="C47" s="833" t="s">
        <v>2641</v>
      </c>
      <c r="D47" s="826" t="s">
        <v>2643</v>
      </c>
      <c r="E47" s="822"/>
      <c r="F47" s="827" t="s">
        <v>2647</v>
      </c>
      <c r="G47" s="827"/>
      <c r="H47" s="827"/>
      <c r="I47" s="827"/>
    </row>
    <row r="48" spans="1:9" ht="43.5">
      <c r="A48" s="823"/>
      <c r="B48" s="824"/>
      <c r="C48" s="833" t="s">
        <v>2644</v>
      </c>
      <c r="D48" s="826" t="s">
        <v>2585</v>
      </c>
      <c r="E48" s="822"/>
      <c r="F48" s="827" t="s">
        <v>2646</v>
      </c>
      <c r="G48" s="827"/>
      <c r="H48" s="827"/>
      <c r="I48" s="827"/>
    </row>
    <row r="49" spans="1:10" ht="43.5">
      <c r="A49" s="823"/>
      <c r="B49" s="824"/>
      <c r="C49" s="822" t="s">
        <v>2645</v>
      </c>
      <c r="D49" s="826" t="s">
        <v>92</v>
      </c>
      <c r="E49" s="801"/>
      <c r="F49" s="827" t="s">
        <v>399</v>
      </c>
      <c r="G49" s="827"/>
      <c r="H49" s="827"/>
      <c r="I49" s="820"/>
      <c r="J49" s="630"/>
    </row>
    <row r="50" spans="1:10" ht="21.75">
      <c r="A50" s="823"/>
      <c r="B50" s="824"/>
      <c r="C50" s="822"/>
      <c r="D50" s="826"/>
      <c r="E50" s="801"/>
      <c r="F50" s="827"/>
      <c r="G50" s="827"/>
      <c r="H50" s="827"/>
      <c r="I50" s="820"/>
      <c r="J50" s="630"/>
    </row>
    <row r="51" spans="1:10" ht="43.5">
      <c r="A51" s="823"/>
      <c r="B51" s="824"/>
      <c r="C51" s="822" t="s">
        <v>2665</v>
      </c>
      <c r="D51" s="826"/>
      <c r="E51" s="801"/>
      <c r="F51" s="827"/>
      <c r="G51" s="827"/>
      <c r="H51" s="827"/>
      <c r="I51" s="820"/>
      <c r="J51" s="630"/>
    </row>
    <row r="52" spans="1:9" ht="43.5">
      <c r="A52" s="823"/>
      <c r="B52" s="824"/>
      <c r="C52" s="837" t="s">
        <v>727</v>
      </c>
      <c r="D52" s="826"/>
      <c r="E52" s="822"/>
      <c r="F52" s="827"/>
      <c r="G52" s="827"/>
      <c r="H52" s="827"/>
      <c r="I52" s="836" t="s">
        <v>542</v>
      </c>
    </row>
    <row r="53" spans="1:9" ht="43.5">
      <c r="A53" s="823">
        <v>13</v>
      </c>
      <c r="B53" s="824" t="s">
        <v>1013</v>
      </c>
      <c r="C53" s="838" t="s">
        <v>2648</v>
      </c>
      <c r="D53" s="826" t="s">
        <v>1833</v>
      </c>
      <c r="E53" s="822"/>
      <c r="F53" s="827" t="s">
        <v>1795</v>
      </c>
      <c r="G53" s="827">
        <f>SUM(G54:G82)</f>
        <v>0</v>
      </c>
      <c r="H53" s="827"/>
      <c r="I53" s="836" t="s">
        <v>1796</v>
      </c>
    </row>
    <row r="54" spans="1:9" ht="21.75">
      <c r="A54" s="823"/>
      <c r="B54" s="824"/>
      <c r="C54" s="839" t="s">
        <v>728</v>
      </c>
      <c r="D54" s="826"/>
      <c r="E54" s="822"/>
      <c r="F54" s="827"/>
      <c r="G54" s="827"/>
      <c r="H54" s="827"/>
      <c r="I54" s="836"/>
    </row>
    <row r="55" spans="1:9" ht="65.25">
      <c r="A55" s="823"/>
      <c r="B55" s="824"/>
      <c r="C55" s="833" t="s">
        <v>2649</v>
      </c>
      <c r="D55" s="826" t="s">
        <v>1834</v>
      </c>
      <c r="E55" s="822"/>
      <c r="F55" s="827" t="s">
        <v>1797</v>
      </c>
      <c r="G55" s="827"/>
      <c r="H55" s="827"/>
      <c r="I55" s="836" t="s">
        <v>542</v>
      </c>
    </row>
    <row r="56" spans="1:9" ht="43.5">
      <c r="A56" s="823"/>
      <c r="B56" s="824"/>
      <c r="C56" s="833" t="s">
        <v>2650</v>
      </c>
      <c r="D56" s="826" t="s">
        <v>1833</v>
      </c>
      <c r="E56" s="822"/>
      <c r="F56" s="827"/>
      <c r="G56" s="827"/>
      <c r="H56" s="827"/>
      <c r="I56" s="836" t="s">
        <v>1796</v>
      </c>
    </row>
    <row r="57" spans="1:9" ht="43.5">
      <c r="A57" s="823"/>
      <c r="B57" s="824"/>
      <c r="C57" s="833" t="s">
        <v>2651</v>
      </c>
      <c r="D57" s="826"/>
      <c r="E57" s="822"/>
      <c r="F57" s="827"/>
      <c r="G57" s="827"/>
      <c r="H57" s="827"/>
      <c r="I57" s="836" t="s">
        <v>576</v>
      </c>
    </row>
    <row r="58" spans="1:9" ht="43.5">
      <c r="A58" s="823"/>
      <c r="B58" s="824"/>
      <c r="C58" s="833" t="s">
        <v>378</v>
      </c>
      <c r="D58" s="826"/>
      <c r="E58" s="822"/>
      <c r="F58" s="827"/>
      <c r="G58" s="827"/>
      <c r="H58" s="827"/>
      <c r="I58" s="836"/>
    </row>
    <row r="59" spans="1:9" ht="43.5">
      <c r="A59" s="823"/>
      <c r="B59" s="824"/>
      <c r="C59" s="833" t="s">
        <v>2652</v>
      </c>
      <c r="D59" s="826"/>
      <c r="E59" s="822"/>
      <c r="F59" s="827"/>
      <c r="G59" s="827"/>
      <c r="H59" s="827"/>
      <c r="I59" s="836" t="s">
        <v>580</v>
      </c>
    </row>
    <row r="60" spans="1:9" ht="43.5">
      <c r="A60" s="823"/>
      <c r="B60" s="824"/>
      <c r="C60" s="833" t="s">
        <v>379</v>
      </c>
      <c r="D60" s="826"/>
      <c r="E60" s="822"/>
      <c r="F60" s="827"/>
      <c r="G60" s="827"/>
      <c r="H60" s="827"/>
      <c r="I60" s="836"/>
    </row>
    <row r="61" spans="1:9" ht="43.5">
      <c r="A61" s="823"/>
      <c r="B61" s="824"/>
      <c r="C61" s="833" t="s">
        <v>2653</v>
      </c>
      <c r="D61" s="826"/>
      <c r="E61" s="822"/>
      <c r="F61" s="827"/>
      <c r="G61" s="827"/>
      <c r="H61" s="827"/>
      <c r="I61" s="836" t="s">
        <v>1798</v>
      </c>
    </row>
    <row r="62" spans="1:9" ht="43.5">
      <c r="A62" s="823"/>
      <c r="B62" s="824"/>
      <c r="C62" s="833" t="s">
        <v>380</v>
      </c>
      <c r="D62" s="826"/>
      <c r="E62" s="822"/>
      <c r="F62" s="827"/>
      <c r="G62" s="827"/>
      <c r="H62" s="827"/>
      <c r="I62" s="836"/>
    </row>
    <row r="63" spans="1:9" ht="43.5">
      <c r="A63" s="823"/>
      <c r="B63" s="824"/>
      <c r="C63" s="833" t="s">
        <v>381</v>
      </c>
      <c r="D63" s="826"/>
      <c r="E63" s="822"/>
      <c r="F63" s="827"/>
      <c r="G63" s="827"/>
      <c r="H63" s="827"/>
      <c r="I63" s="836"/>
    </row>
    <row r="64" spans="1:9" ht="43.5">
      <c r="A64" s="823"/>
      <c r="B64" s="824"/>
      <c r="C64" s="833" t="s">
        <v>2654</v>
      </c>
      <c r="D64" s="826"/>
      <c r="E64" s="822"/>
      <c r="F64" s="827"/>
      <c r="G64" s="827"/>
      <c r="H64" s="827"/>
      <c r="I64" s="836"/>
    </row>
    <row r="65" spans="1:9" ht="43.5">
      <c r="A65" s="823"/>
      <c r="B65" s="824"/>
      <c r="C65" s="833" t="s">
        <v>382</v>
      </c>
      <c r="D65" s="826"/>
      <c r="E65" s="822"/>
      <c r="F65" s="827"/>
      <c r="G65" s="827"/>
      <c r="H65" s="827"/>
      <c r="I65" s="836"/>
    </row>
    <row r="66" spans="1:9" ht="43.5">
      <c r="A66" s="823"/>
      <c r="B66" s="824"/>
      <c r="C66" s="833" t="s">
        <v>1782</v>
      </c>
      <c r="D66" s="826" t="s">
        <v>1846</v>
      </c>
      <c r="E66" s="822"/>
      <c r="F66" s="827"/>
      <c r="G66" s="827"/>
      <c r="H66" s="827"/>
      <c r="I66" s="836"/>
    </row>
    <row r="67" spans="1:9" ht="65.25">
      <c r="A67" s="823"/>
      <c r="B67" s="824"/>
      <c r="C67" s="833" t="s">
        <v>2655</v>
      </c>
      <c r="D67" s="826" t="s">
        <v>1835</v>
      </c>
      <c r="E67" s="822"/>
      <c r="F67" s="827"/>
      <c r="G67" s="827"/>
      <c r="H67" s="827"/>
      <c r="I67" s="836"/>
    </row>
    <row r="68" spans="1:9" ht="43.5">
      <c r="A68" s="823"/>
      <c r="B68" s="824"/>
      <c r="C68" s="833" t="s">
        <v>2656</v>
      </c>
      <c r="D68" s="826" t="s">
        <v>1836</v>
      </c>
      <c r="E68" s="822"/>
      <c r="F68" s="827"/>
      <c r="G68" s="827"/>
      <c r="H68" s="827"/>
      <c r="I68" s="836"/>
    </row>
    <row r="69" spans="1:9" ht="65.25">
      <c r="A69" s="823"/>
      <c r="B69" s="824"/>
      <c r="C69" s="833" t="s">
        <v>1851</v>
      </c>
      <c r="D69" s="826" t="s">
        <v>1847</v>
      </c>
      <c r="E69" s="822"/>
      <c r="F69" s="840">
        <v>20059</v>
      </c>
      <c r="G69" s="827"/>
      <c r="H69" s="827"/>
      <c r="I69" s="836"/>
    </row>
    <row r="70" spans="1:9" ht="43.5">
      <c r="A70" s="823"/>
      <c r="B70" s="824"/>
      <c r="C70" s="833" t="s">
        <v>1848</v>
      </c>
      <c r="D70" s="826" t="s">
        <v>1847</v>
      </c>
      <c r="E70" s="822"/>
      <c r="F70" s="840">
        <v>20059</v>
      </c>
      <c r="G70" s="827"/>
      <c r="H70" s="827"/>
      <c r="I70" s="836" t="s">
        <v>1849</v>
      </c>
    </row>
    <row r="71" spans="1:9" ht="21.75">
      <c r="A71" s="823"/>
      <c r="B71" s="824"/>
      <c r="C71" s="833" t="s">
        <v>1852</v>
      </c>
      <c r="D71" s="826" t="s">
        <v>517</v>
      </c>
      <c r="E71" s="822"/>
      <c r="F71" s="840"/>
      <c r="G71" s="827"/>
      <c r="H71" s="827"/>
      <c r="I71" s="836" t="s">
        <v>1849</v>
      </c>
    </row>
    <row r="72" spans="1:9" ht="87">
      <c r="A72" s="823"/>
      <c r="B72" s="824"/>
      <c r="C72" s="833" t="s">
        <v>1850</v>
      </c>
      <c r="D72" s="826" t="s">
        <v>1783</v>
      </c>
      <c r="E72" s="822"/>
      <c r="F72" s="840">
        <v>20059</v>
      </c>
      <c r="G72" s="827"/>
      <c r="H72" s="827"/>
      <c r="I72" s="836" t="s">
        <v>1799</v>
      </c>
    </row>
    <row r="73" spans="1:9" ht="87">
      <c r="A73" s="823"/>
      <c r="B73" s="824"/>
      <c r="C73" s="839" t="s">
        <v>729</v>
      </c>
      <c r="D73" s="826"/>
      <c r="E73" s="822"/>
      <c r="F73" s="827"/>
      <c r="G73" s="827"/>
      <c r="H73" s="827"/>
      <c r="I73" s="836" t="s">
        <v>1799</v>
      </c>
    </row>
    <row r="74" spans="1:9" ht="43.5">
      <c r="A74" s="823"/>
      <c r="B74" s="824"/>
      <c r="C74" s="833" t="s">
        <v>2657</v>
      </c>
      <c r="D74" s="826" t="s">
        <v>1784</v>
      </c>
      <c r="E74" s="822"/>
      <c r="F74" s="827" t="s">
        <v>1781</v>
      </c>
      <c r="G74" s="827"/>
      <c r="H74" s="827"/>
      <c r="I74" s="836"/>
    </row>
    <row r="75" spans="1:9" ht="21.75">
      <c r="A75" s="823"/>
      <c r="B75" s="824"/>
      <c r="C75" s="833" t="s">
        <v>2658</v>
      </c>
      <c r="D75" s="826" t="s">
        <v>1785</v>
      </c>
      <c r="E75" s="822"/>
      <c r="F75" s="827"/>
      <c r="G75" s="827"/>
      <c r="H75" s="827"/>
      <c r="I75" s="836"/>
    </row>
    <row r="76" spans="1:9" ht="21.75">
      <c r="A76" s="823"/>
      <c r="B76" s="824"/>
      <c r="C76" s="833" t="s">
        <v>2660</v>
      </c>
      <c r="D76" s="826" t="s">
        <v>1784</v>
      </c>
      <c r="E76" s="822"/>
      <c r="F76" s="827"/>
      <c r="G76" s="827"/>
      <c r="H76" s="827"/>
      <c r="I76" s="836"/>
    </row>
    <row r="77" spans="1:9" ht="21.75">
      <c r="A77" s="823"/>
      <c r="B77" s="824"/>
      <c r="C77" s="839" t="s">
        <v>730</v>
      </c>
      <c r="D77" s="826"/>
      <c r="E77" s="822"/>
      <c r="F77" s="827"/>
      <c r="G77" s="827"/>
      <c r="H77" s="827"/>
      <c r="I77" s="836"/>
    </row>
    <row r="78" spans="1:9" ht="43.5">
      <c r="A78" s="823"/>
      <c r="B78" s="824"/>
      <c r="C78" s="833" t="s">
        <v>2659</v>
      </c>
      <c r="D78" s="826" t="s">
        <v>1835</v>
      </c>
      <c r="E78" s="822"/>
      <c r="F78" s="827" t="s">
        <v>1781</v>
      </c>
      <c r="G78" s="827"/>
      <c r="H78" s="827"/>
      <c r="I78" s="836" t="s">
        <v>1800</v>
      </c>
    </row>
    <row r="79" spans="1:9" ht="43.5">
      <c r="A79" s="823"/>
      <c r="B79" s="824"/>
      <c r="C79" s="833" t="s">
        <v>676</v>
      </c>
      <c r="D79" s="826"/>
      <c r="E79" s="822"/>
      <c r="F79" s="827"/>
      <c r="G79" s="827"/>
      <c r="H79" s="827"/>
      <c r="I79" s="836"/>
    </row>
    <row r="80" spans="1:9" ht="43.5">
      <c r="A80" s="823"/>
      <c r="B80" s="824"/>
      <c r="C80" s="833" t="s">
        <v>2661</v>
      </c>
      <c r="D80" s="826" t="s">
        <v>1835</v>
      </c>
      <c r="E80" s="822"/>
      <c r="F80" s="827"/>
      <c r="G80" s="827"/>
      <c r="H80" s="827"/>
      <c r="I80" s="836"/>
    </row>
    <row r="81" spans="1:9" ht="43.5">
      <c r="A81" s="823"/>
      <c r="B81" s="824"/>
      <c r="C81" s="833" t="s">
        <v>376</v>
      </c>
      <c r="D81" s="841"/>
      <c r="E81" s="822"/>
      <c r="F81" s="827"/>
      <c r="G81" s="827"/>
      <c r="H81" s="827"/>
      <c r="I81" s="836"/>
    </row>
    <row r="82" spans="1:9" ht="43.5">
      <c r="A82" s="823"/>
      <c r="B82" s="824"/>
      <c r="C82" s="833" t="s">
        <v>2662</v>
      </c>
      <c r="D82" s="826" t="s">
        <v>1853</v>
      </c>
      <c r="E82" s="822"/>
      <c r="F82" s="827" t="s">
        <v>1781</v>
      </c>
      <c r="G82" s="827"/>
      <c r="H82" s="827"/>
      <c r="I82" s="836" t="s">
        <v>1796</v>
      </c>
    </row>
    <row r="83" spans="1:9" ht="21.75">
      <c r="A83" s="823"/>
      <c r="B83" s="824"/>
      <c r="C83" s="833"/>
      <c r="D83" s="826"/>
      <c r="E83" s="822"/>
      <c r="F83" s="827"/>
      <c r="G83" s="827"/>
      <c r="H83" s="827"/>
      <c r="I83" s="836"/>
    </row>
    <row r="84" spans="1:9" ht="87">
      <c r="A84" s="823"/>
      <c r="B84" s="824"/>
      <c r="C84" s="837" t="s">
        <v>1832</v>
      </c>
      <c r="D84" s="826"/>
      <c r="E84" s="822"/>
      <c r="F84" s="827"/>
      <c r="G84" s="827"/>
      <c r="H84" s="827"/>
      <c r="I84" s="836" t="s">
        <v>1801</v>
      </c>
    </row>
    <row r="85" spans="1:9" ht="43.5">
      <c r="A85" s="823">
        <v>14</v>
      </c>
      <c r="B85" s="824" t="s">
        <v>1014</v>
      </c>
      <c r="C85" s="842" t="s">
        <v>2663</v>
      </c>
      <c r="D85" s="826"/>
      <c r="E85" s="822"/>
      <c r="F85" s="827"/>
      <c r="G85" s="827">
        <f>SUM(G87:G133)</f>
        <v>29120</v>
      </c>
      <c r="H85" s="827"/>
      <c r="I85" s="836"/>
    </row>
    <row r="86" spans="1:9" ht="21.75">
      <c r="A86" s="823"/>
      <c r="B86" s="824"/>
      <c r="C86" s="837"/>
      <c r="D86" s="826"/>
      <c r="E86" s="822"/>
      <c r="F86" s="827"/>
      <c r="G86" s="827"/>
      <c r="H86" s="827"/>
      <c r="I86" s="836"/>
    </row>
    <row r="87" spans="1:9" ht="87">
      <c r="A87" s="823"/>
      <c r="B87" s="824"/>
      <c r="C87" s="833" t="s">
        <v>2664</v>
      </c>
      <c r="D87" s="826" t="s">
        <v>1835</v>
      </c>
      <c r="E87" s="822" t="s">
        <v>2674</v>
      </c>
      <c r="F87" s="827" t="s">
        <v>1781</v>
      </c>
      <c r="G87" s="827"/>
      <c r="H87" s="827" t="s">
        <v>539</v>
      </c>
      <c r="I87" s="836" t="s">
        <v>1801</v>
      </c>
    </row>
    <row r="88" spans="1:9" ht="87">
      <c r="A88" s="823"/>
      <c r="B88" s="824"/>
      <c r="C88" s="833" t="s">
        <v>377</v>
      </c>
      <c r="D88" s="826"/>
      <c r="E88" s="822" t="s">
        <v>2675</v>
      </c>
      <c r="F88" s="827"/>
      <c r="G88" s="827"/>
      <c r="H88" s="827"/>
      <c r="I88" s="836"/>
    </row>
    <row r="89" spans="1:9" ht="65.25">
      <c r="A89" s="823"/>
      <c r="B89" s="824"/>
      <c r="C89" s="833" t="s">
        <v>1854</v>
      </c>
      <c r="D89" s="826" t="s">
        <v>1786</v>
      </c>
      <c r="E89" s="822" t="s">
        <v>2676</v>
      </c>
      <c r="F89" s="827"/>
      <c r="G89" s="827"/>
      <c r="H89" s="827"/>
      <c r="I89" s="836"/>
    </row>
    <row r="90" spans="1:9" ht="65.25">
      <c r="A90" s="823"/>
      <c r="B90" s="824"/>
      <c r="C90" s="833" t="s">
        <v>1855</v>
      </c>
      <c r="D90" s="826" t="s">
        <v>1859</v>
      </c>
      <c r="E90" s="822" t="s">
        <v>2677</v>
      </c>
      <c r="F90" s="827"/>
      <c r="G90" s="827"/>
      <c r="H90" s="827"/>
      <c r="I90" s="836"/>
    </row>
    <row r="91" spans="1:9" ht="43.5">
      <c r="A91" s="823"/>
      <c r="B91" s="824"/>
      <c r="C91" s="833" t="s">
        <v>1713</v>
      </c>
      <c r="D91" s="826">
        <f>17299-6395-3218</f>
        <v>7686</v>
      </c>
      <c r="E91" s="822" t="s">
        <v>2678</v>
      </c>
      <c r="F91" s="827"/>
      <c r="G91" s="827"/>
      <c r="H91" s="827"/>
      <c r="I91" s="836"/>
    </row>
    <row r="92" spans="1:9" ht="108.75">
      <c r="A92" s="823"/>
      <c r="B92" s="824"/>
      <c r="C92" s="833" t="s">
        <v>1714</v>
      </c>
      <c r="D92" s="826">
        <f>5239+1156</f>
        <v>6395</v>
      </c>
      <c r="E92" s="822" t="s">
        <v>2679</v>
      </c>
      <c r="F92" s="827" t="s">
        <v>1781</v>
      </c>
      <c r="G92" s="827"/>
      <c r="H92" s="827"/>
      <c r="I92" s="836" t="s">
        <v>1802</v>
      </c>
    </row>
    <row r="93" spans="1:9" ht="43.5">
      <c r="A93" s="823"/>
      <c r="B93" s="824"/>
      <c r="C93" s="833" t="s">
        <v>673</v>
      </c>
      <c r="D93" s="826"/>
      <c r="E93" s="822"/>
      <c r="F93" s="827"/>
      <c r="G93" s="827"/>
      <c r="H93" s="827"/>
      <c r="I93" s="836"/>
    </row>
    <row r="94" spans="1:9" ht="21.75">
      <c r="A94" s="823"/>
      <c r="B94" s="824"/>
      <c r="C94" s="833" t="s">
        <v>2846</v>
      </c>
      <c r="D94" s="826"/>
      <c r="E94" s="822"/>
      <c r="F94" s="827"/>
      <c r="G94" s="827"/>
      <c r="H94" s="827"/>
      <c r="I94" s="836"/>
    </row>
    <row r="95" spans="1:9" ht="21.75">
      <c r="A95" s="823"/>
      <c r="B95" s="824"/>
      <c r="C95" s="833"/>
      <c r="D95" s="826"/>
      <c r="E95" s="822"/>
      <c r="F95" s="827"/>
      <c r="G95" s="827"/>
      <c r="H95" s="827"/>
      <c r="I95" s="836"/>
    </row>
    <row r="96" spans="1:9" ht="65.25">
      <c r="A96" s="823"/>
      <c r="B96" s="824"/>
      <c r="C96" s="833" t="s">
        <v>1862</v>
      </c>
      <c r="D96" s="826" t="s">
        <v>1788</v>
      </c>
      <c r="E96" s="843"/>
      <c r="F96" s="827" t="s">
        <v>1781</v>
      </c>
      <c r="G96" s="844"/>
      <c r="H96" s="827"/>
      <c r="I96" s="836" t="s">
        <v>1804</v>
      </c>
    </row>
    <row r="97" spans="1:9" ht="21.75">
      <c r="A97" s="823"/>
      <c r="B97" s="824"/>
      <c r="C97" s="833" t="s">
        <v>1864</v>
      </c>
      <c r="D97" s="826"/>
      <c r="E97" s="822"/>
      <c r="F97" s="827"/>
      <c r="G97" s="827"/>
      <c r="H97" s="827"/>
      <c r="I97" s="836" t="s">
        <v>1803</v>
      </c>
    </row>
    <row r="98" spans="1:9" ht="21.75">
      <c r="A98" s="823"/>
      <c r="B98" s="824"/>
      <c r="C98" s="833" t="s">
        <v>1856</v>
      </c>
      <c r="D98" s="826" t="s">
        <v>1860</v>
      </c>
      <c r="E98" s="843"/>
      <c r="F98" s="827" t="s">
        <v>1781</v>
      </c>
      <c r="G98" s="827"/>
      <c r="H98" s="827"/>
      <c r="I98" s="836"/>
    </row>
    <row r="99" spans="1:9" ht="21.75">
      <c r="A99" s="823"/>
      <c r="B99" s="824"/>
      <c r="C99" s="833"/>
      <c r="D99" s="826"/>
      <c r="E99" s="843"/>
      <c r="F99" s="827"/>
      <c r="G99" s="827"/>
      <c r="H99" s="827"/>
      <c r="I99" s="836"/>
    </row>
    <row r="100" spans="1:9" ht="21.75">
      <c r="A100" s="823"/>
      <c r="B100" s="824"/>
      <c r="C100" s="833" t="s">
        <v>1857</v>
      </c>
      <c r="D100" s="826" t="s">
        <v>1861</v>
      </c>
      <c r="E100" s="822"/>
      <c r="F100" s="827" t="s">
        <v>1781</v>
      </c>
      <c r="G100" s="827"/>
      <c r="H100" s="827"/>
      <c r="I100" s="836" t="s">
        <v>1803</v>
      </c>
    </row>
    <row r="101" spans="1:9" ht="21.75">
      <c r="A101" s="823"/>
      <c r="B101" s="824"/>
      <c r="C101" s="833"/>
      <c r="D101" s="826"/>
      <c r="E101" s="822"/>
      <c r="F101" s="827"/>
      <c r="G101" s="827"/>
      <c r="H101" s="827"/>
      <c r="I101" s="836"/>
    </row>
    <row r="102" spans="1:9" ht="43.5">
      <c r="A102" s="823"/>
      <c r="B102" s="824"/>
      <c r="C102" s="833" t="s">
        <v>1858</v>
      </c>
      <c r="D102" s="826">
        <f>1031+2431</f>
        <v>3462</v>
      </c>
      <c r="E102" s="822"/>
      <c r="F102" s="827" t="s">
        <v>1781</v>
      </c>
      <c r="G102" s="827"/>
      <c r="H102" s="827"/>
      <c r="I102" s="836" t="s">
        <v>1805</v>
      </c>
    </row>
    <row r="103" spans="1:9" ht="21.75">
      <c r="A103" s="823"/>
      <c r="B103" s="824"/>
      <c r="C103" s="833"/>
      <c r="D103" s="826" t="s">
        <v>600</v>
      </c>
      <c r="E103" s="822"/>
      <c r="F103" s="827"/>
      <c r="G103" s="827"/>
      <c r="H103" s="827"/>
      <c r="I103" s="836"/>
    </row>
    <row r="104" spans="1:9" ht="65.25">
      <c r="A104" s="823"/>
      <c r="B104" s="824"/>
      <c r="C104" s="833" t="s">
        <v>731</v>
      </c>
      <c r="D104" s="826" t="s">
        <v>541</v>
      </c>
      <c r="E104" s="822"/>
      <c r="F104" s="840">
        <v>20090</v>
      </c>
      <c r="G104" s="827"/>
      <c r="H104" s="827"/>
      <c r="I104" s="836" t="s">
        <v>1804</v>
      </c>
    </row>
    <row r="105" spans="1:9" ht="43.5">
      <c r="A105" s="823"/>
      <c r="B105" s="824"/>
      <c r="C105" s="833" t="s">
        <v>602</v>
      </c>
      <c r="D105" s="826" t="s">
        <v>541</v>
      </c>
      <c r="E105" s="822"/>
      <c r="F105" s="827"/>
      <c r="G105" s="827"/>
      <c r="H105" s="827"/>
      <c r="I105" s="836" t="s">
        <v>1803</v>
      </c>
    </row>
    <row r="106" spans="1:9" ht="21.75">
      <c r="A106" s="823"/>
      <c r="B106" s="824"/>
      <c r="C106" s="833" t="s">
        <v>601</v>
      </c>
      <c r="D106" s="826"/>
      <c r="E106" s="822"/>
      <c r="F106" s="827"/>
      <c r="G106" s="827"/>
      <c r="H106" s="827"/>
      <c r="I106" s="836"/>
    </row>
    <row r="107" spans="1:9" ht="21.75">
      <c r="A107" s="823"/>
      <c r="B107" s="824"/>
      <c r="C107" s="833" t="s">
        <v>603</v>
      </c>
      <c r="D107" s="826" t="s">
        <v>541</v>
      </c>
      <c r="E107" s="822"/>
      <c r="F107" s="827"/>
      <c r="G107" s="827"/>
      <c r="H107" s="827"/>
      <c r="I107" s="836"/>
    </row>
    <row r="108" spans="1:9" ht="65.25">
      <c r="A108" s="823"/>
      <c r="B108" s="824"/>
      <c r="C108" s="833" t="s">
        <v>732</v>
      </c>
      <c r="D108" s="845"/>
      <c r="E108" s="822"/>
      <c r="F108" s="827" t="s">
        <v>1781</v>
      </c>
      <c r="G108" s="827"/>
      <c r="H108" s="827"/>
      <c r="I108" s="836" t="s">
        <v>1804</v>
      </c>
    </row>
    <row r="109" spans="1:9" ht="21.75">
      <c r="A109" s="823"/>
      <c r="B109" s="824"/>
      <c r="C109" s="833" t="s">
        <v>604</v>
      </c>
      <c r="D109" s="826" t="s">
        <v>541</v>
      </c>
      <c r="E109" s="822"/>
      <c r="F109" s="827"/>
      <c r="G109" s="827"/>
      <c r="H109" s="827"/>
      <c r="I109" s="836" t="s">
        <v>1803</v>
      </c>
    </row>
    <row r="110" spans="1:9" ht="43.5">
      <c r="A110" s="823"/>
      <c r="B110" s="824"/>
      <c r="C110" s="833" t="s">
        <v>605</v>
      </c>
      <c r="D110" s="826"/>
      <c r="E110" s="822"/>
      <c r="F110" s="827"/>
      <c r="G110" s="827"/>
      <c r="H110" s="827"/>
      <c r="I110" s="836"/>
    </row>
    <row r="111" spans="1:9" ht="21.75">
      <c r="A111" s="823"/>
      <c r="B111" s="824"/>
      <c r="C111" s="846" t="s">
        <v>733</v>
      </c>
      <c r="D111" s="826"/>
      <c r="E111" s="822"/>
      <c r="F111" s="827"/>
      <c r="G111" s="827"/>
      <c r="H111" s="827"/>
      <c r="I111" s="836"/>
    </row>
    <row r="112" spans="1:9" ht="65.25">
      <c r="A112" s="823"/>
      <c r="B112" s="824"/>
      <c r="C112" s="846" t="s">
        <v>734</v>
      </c>
      <c r="D112" s="826" t="s">
        <v>1787</v>
      </c>
      <c r="E112" s="822"/>
      <c r="F112" s="827" t="s">
        <v>383</v>
      </c>
      <c r="G112" s="827"/>
      <c r="H112" s="827"/>
      <c r="I112" s="836" t="s">
        <v>1806</v>
      </c>
    </row>
    <row r="113" spans="1:9" ht="21.75">
      <c r="A113" s="823"/>
      <c r="B113" s="824"/>
      <c r="C113" s="833" t="s">
        <v>1866</v>
      </c>
      <c r="D113" s="826" t="s">
        <v>1787</v>
      </c>
      <c r="E113" s="822"/>
      <c r="F113" s="827" t="s">
        <v>383</v>
      </c>
      <c r="G113" s="827"/>
      <c r="H113" s="827"/>
      <c r="I113" s="836"/>
    </row>
    <row r="114" spans="1:9" ht="21.75">
      <c r="A114" s="823"/>
      <c r="B114" s="824"/>
      <c r="C114" s="833" t="s">
        <v>1868</v>
      </c>
      <c r="D114" s="826"/>
      <c r="E114" s="822"/>
      <c r="F114" s="827"/>
      <c r="G114" s="827"/>
      <c r="H114" s="827"/>
      <c r="I114" s="836"/>
    </row>
    <row r="115" spans="1:9" ht="21.75">
      <c r="A115" s="823"/>
      <c r="B115" s="824"/>
      <c r="C115" s="833" t="s">
        <v>1867</v>
      </c>
      <c r="D115" s="826" t="s">
        <v>1787</v>
      </c>
      <c r="E115" s="822"/>
      <c r="F115" s="827" t="s">
        <v>383</v>
      </c>
      <c r="G115" s="827"/>
      <c r="H115" s="827"/>
      <c r="I115" s="836"/>
    </row>
    <row r="116" spans="1:9" ht="21.75">
      <c r="A116" s="823"/>
      <c r="B116" s="824"/>
      <c r="C116" s="833"/>
      <c r="D116" s="826"/>
      <c r="E116" s="822"/>
      <c r="F116" s="827"/>
      <c r="G116" s="827"/>
      <c r="H116" s="827"/>
      <c r="I116" s="836"/>
    </row>
    <row r="117" spans="1:9" ht="21.75">
      <c r="A117" s="823"/>
      <c r="B117" s="824"/>
      <c r="C117" s="833" t="s">
        <v>2210</v>
      </c>
      <c r="D117" s="826" t="s">
        <v>1789</v>
      </c>
      <c r="E117" s="822"/>
      <c r="F117" s="827" t="s">
        <v>1781</v>
      </c>
      <c r="G117" s="827"/>
      <c r="H117" s="827"/>
      <c r="I117" s="836" t="s">
        <v>1803</v>
      </c>
    </row>
    <row r="118" spans="1:9" ht="43.5">
      <c r="A118" s="823"/>
      <c r="B118" s="824"/>
      <c r="C118" s="833" t="s">
        <v>597</v>
      </c>
      <c r="D118" s="826" t="s">
        <v>1790</v>
      </c>
      <c r="E118" s="822"/>
      <c r="F118" s="827" t="s">
        <v>1781</v>
      </c>
      <c r="G118" s="827"/>
      <c r="H118" s="827"/>
      <c r="I118" s="836"/>
    </row>
    <row r="119" spans="1:9" ht="21.75">
      <c r="A119" s="823"/>
      <c r="B119" s="824"/>
      <c r="C119" s="833" t="s">
        <v>598</v>
      </c>
      <c r="D119" s="826" t="s">
        <v>599</v>
      </c>
      <c r="E119" s="822"/>
      <c r="F119" s="827"/>
      <c r="G119" s="827"/>
      <c r="H119" s="827"/>
      <c r="I119" s="836"/>
    </row>
    <row r="120" spans="1:9" ht="21.75">
      <c r="A120" s="823"/>
      <c r="B120" s="824"/>
      <c r="C120" s="833" t="s">
        <v>2211</v>
      </c>
      <c r="D120" s="826" t="s">
        <v>1853</v>
      </c>
      <c r="E120" s="822"/>
      <c r="F120" s="827" t="s">
        <v>1781</v>
      </c>
      <c r="G120" s="827"/>
      <c r="H120" s="827"/>
      <c r="I120" s="836"/>
    </row>
    <row r="121" spans="1:9" ht="21.75">
      <c r="A121" s="823"/>
      <c r="B121" s="824"/>
      <c r="C121" s="833" t="s">
        <v>1870</v>
      </c>
      <c r="D121" s="826" t="s">
        <v>1871</v>
      </c>
      <c r="E121" s="822"/>
      <c r="F121" s="827"/>
      <c r="G121" s="827"/>
      <c r="H121" s="827"/>
      <c r="I121" s="836"/>
    </row>
    <row r="122" spans="1:9" ht="21.75">
      <c r="A122" s="823"/>
      <c r="B122" s="824"/>
      <c r="C122" s="833" t="s">
        <v>1862</v>
      </c>
      <c r="D122" s="826" t="s">
        <v>1863</v>
      </c>
      <c r="E122" s="801"/>
      <c r="F122" s="827" t="s">
        <v>384</v>
      </c>
      <c r="G122" s="827"/>
      <c r="H122" s="827"/>
      <c r="I122" s="836"/>
    </row>
    <row r="123" spans="1:9" ht="21.75">
      <c r="A123" s="823"/>
      <c r="B123" s="824"/>
      <c r="C123" s="833" t="s">
        <v>1864</v>
      </c>
      <c r="D123" s="826"/>
      <c r="E123" s="822"/>
      <c r="F123" s="827"/>
      <c r="G123" s="827"/>
      <c r="H123" s="827"/>
      <c r="I123" s="836"/>
    </row>
    <row r="124" spans="1:9" ht="21.75">
      <c r="A124" s="823"/>
      <c r="B124" s="824"/>
      <c r="C124" s="833" t="s">
        <v>1865</v>
      </c>
      <c r="D124" s="826" t="s">
        <v>1869</v>
      </c>
      <c r="E124" s="822"/>
      <c r="F124" s="827" t="s">
        <v>1781</v>
      </c>
      <c r="G124" s="827">
        <v>29120</v>
      </c>
      <c r="H124" s="827"/>
      <c r="I124" s="836" t="s">
        <v>1803</v>
      </c>
    </row>
    <row r="125" spans="1:9" ht="21.75">
      <c r="A125" s="823"/>
      <c r="B125" s="824"/>
      <c r="C125" s="833" t="s">
        <v>2212</v>
      </c>
      <c r="D125" s="826"/>
      <c r="E125" s="822"/>
      <c r="F125" s="827"/>
      <c r="G125" s="827"/>
      <c r="H125" s="827"/>
      <c r="I125" s="836"/>
    </row>
    <row r="126" spans="1:9" ht="43.5">
      <c r="A126" s="823"/>
      <c r="B126" s="824"/>
      <c r="C126" s="833" t="s">
        <v>2843</v>
      </c>
      <c r="D126" s="826"/>
      <c r="E126" s="822"/>
      <c r="F126" s="827"/>
      <c r="G126" s="827"/>
      <c r="H126" s="827"/>
      <c r="I126" s="836"/>
    </row>
    <row r="127" spans="1:9" ht="21.75">
      <c r="A127" s="823"/>
      <c r="B127" s="824"/>
      <c r="C127" s="833" t="s">
        <v>663</v>
      </c>
      <c r="D127" s="826" t="s">
        <v>1791</v>
      </c>
      <c r="E127" s="822"/>
      <c r="F127" s="827" t="s">
        <v>1781</v>
      </c>
      <c r="G127" s="827"/>
      <c r="H127" s="827"/>
      <c r="I127" s="836" t="s">
        <v>578</v>
      </c>
    </row>
    <row r="128" spans="1:9" ht="21.75">
      <c r="A128" s="823"/>
      <c r="B128" s="824"/>
      <c r="C128" s="833" t="s">
        <v>664</v>
      </c>
      <c r="D128" s="826"/>
      <c r="E128" s="822"/>
      <c r="F128" s="827"/>
      <c r="G128" s="827"/>
      <c r="H128" s="827"/>
      <c r="I128" s="836" t="s">
        <v>1807</v>
      </c>
    </row>
    <row r="129" spans="1:9" ht="21.75">
      <c r="A129" s="823"/>
      <c r="B129" s="824"/>
      <c r="C129" s="833" t="s">
        <v>665</v>
      </c>
      <c r="D129" s="826"/>
      <c r="E129" s="822"/>
      <c r="F129" s="827"/>
      <c r="G129" s="827"/>
      <c r="H129" s="827"/>
      <c r="I129" s="836"/>
    </row>
    <row r="130" spans="1:9" ht="21.75">
      <c r="A130" s="823"/>
      <c r="B130" s="824"/>
      <c r="C130" s="833" t="s">
        <v>666</v>
      </c>
      <c r="D130" s="826"/>
      <c r="E130" s="822"/>
      <c r="F130" s="827"/>
      <c r="G130" s="827"/>
      <c r="H130" s="827"/>
      <c r="I130" s="836"/>
    </row>
    <row r="131" spans="1:9" ht="21.75">
      <c r="A131" s="823"/>
      <c r="B131" s="824"/>
      <c r="C131" s="833" t="s">
        <v>667</v>
      </c>
      <c r="D131" s="826"/>
      <c r="E131" s="822"/>
      <c r="F131" s="827"/>
      <c r="G131" s="827"/>
      <c r="H131" s="827"/>
      <c r="I131" s="836"/>
    </row>
    <row r="132" spans="1:9" ht="21.75">
      <c r="A132" s="823"/>
      <c r="B132" s="824"/>
      <c r="C132" s="801" t="s">
        <v>595</v>
      </c>
      <c r="D132" s="845" t="s">
        <v>596</v>
      </c>
      <c r="E132" s="843"/>
      <c r="F132" s="827" t="s">
        <v>1781</v>
      </c>
      <c r="G132" s="827"/>
      <c r="H132" s="827"/>
      <c r="I132" s="836" t="s">
        <v>1805</v>
      </c>
    </row>
    <row r="133" spans="1:9" ht="21.75">
      <c r="A133" s="823"/>
      <c r="B133" s="824"/>
      <c r="C133" s="801"/>
      <c r="D133" s="845"/>
      <c r="E133" s="843"/>
      <c r="F133" s="827"/>
      <c r="G133" s="827"/>
      <c r="H133" s="827"/>
      <c r="I133" s="836" t="s">
        <v>1808</v>
      </c>
    </row>
    <row r="134" spans="1:9" ht="21.75">
      <c r="A134" s="823"/>
      <c r="B134" s="824"/>
      <c r="C134" s="837" t="s">
        <v>2213</v>
      </c>
      <c r="D134" s="826"/>
      <c r="E134" s="822"/>
      <c r="F134" s="827"/>
      <c r="G134" s="827"/>
      <c r="H134" s="827"/>
      <c r="I134" s="836" t="s">
        <v>578</v>
      </c>
    </row>
    <row r="135" spans="1:9" ht="21.75">
      <c r="A135" s="823">
        <v>15</v>
      </c>
      <c r="B135" s="824" t="s">
        <v>1015</v>
      </c>
      <c r="C135" s="837" t="s">
        <v>2666</v>
      </c>
      <c r="D135" s="826"/>
      <c r="E135" s="822"/>
      <c r="F135" s="827"/>
      <c r="G135" s="827">
        <f>SUM(G137:G147)</f>
        <v>0</v>
      </c>
      <c r="H135" s="827"/>
      <c r="I135" s="836"/>
    </row>
    <row r="136" spans="1:9" ht="65.25">
      <c r="A136" s="823"/>
      <c r="B136" s="824"/>
      <c r="C136" s="833" t="s">
        <v>2214</v>
      </c>
      <c r="D136" s="826" t="s">
        <v>643</v>
      </c>
      <c r="E136" s="822" t="s">
        <v>2680</v>
      </c>
      <c r="F136" s="827" t="s">
        <v>383</v>
      </c>
      <c r="G136" s="827"/>
      <c r="H136" s="827"/>
      <c r="I136" s="836"/>
    </row>
    <row r="137" spans="1:9" s="392" customFormat="1" ht="65.25">
      <c r="A137" s="847"/>
      <c r="B137" s="848"/>
      <c r="C137" s="849" t="s">
        <v>2810</v>
      </c>
      <c r="D137" s="850" t="s">
        <v>2811</v>
      </c>
      <c r="E137" s="851" t="s">
        <v>2681</v>
      </c>
      <c r="F137" s="852" t="s">
        <v>2812</v>
      </c>
      <c r="G137" s="852"/>
      <c r="H137" s="852"/>
      <c r="I137" s="853" t="s">
        <v>2813</v>
      </c>
    </row>
    <row r="138" spans="1:9" s="392" customFormat="1" ht="43.5">
      <c r="A138" s="847"/>
      <c r="B138" s="848"/>
      <c r="C138" s="849"/>
      <c r="D138" s="850"/>
      <c r="E138" s="851" t="s">
        <v>2682</v>
      </c>
      <c r="F138" s="852"/>
      <c r="G138" s="852"/>
      <c r="H138" s="852"/>
      <c r="I138" s="853"/>
    </row>
    <row r="139" spans="1:9" s="392" customFormat="1" ht="65.25">
      <c r="A139" s="847"/>
      <c r="B139" s="848"/>
      <c r="C139" s="849" t="s">
        <v>2814</v>
      </c>
      <c r="D139" s="850" t="s">
        <v>2815</v>
      </c>
      <c r="E139" s="851" t="s">
        <v>2683</v>
      </c>
      <c r="F139" s="852" t="s">
        <v>2812</v>
      </c>
      <c r="G139" s="852"/>
      <c r="H139" s="852"/>
      <c r="I139" s="853" t="s">
        <v>578</v>
      </c>
    </row>
    <row r="140" spans="1:9" s="392" customFormat="1" ht="43.5">
      <c r="A140" s="847"/>
      <c r="B140" s="848"/>
      <c r="C140" s="849" t="s">
        <v>2215</v>
      </c>
      <c r="D140" s="850" t="s">
        <v>2816</v>
      </c>
      <c r="E140" s="851" t="s">
        <v>2684</v>
      </c>
      <c r="F140" s="852" t="s">
        <v>2817</v>
      </c>
      <c r="G140" s="852"/>
      <c r="H140" s="852"/>
      <c r="I140" s="853" t="s">
        <v>1817</v>
      </c>
    </row>
    <row r="141" spans="1:9" s="392" customFormat="1" ht="43.5">
      <c r="A141" s="847"/>
      <c r="B141" s="848"/>
      <c r="C141" s="849" t="s">
        <v>2216</v>
      </c>
      <c r="D141" s="850" t="s">
        <v>2818</v>
      </c>
      <c r="E141" s="851"/>
      <c r="F141" s="852" t="s">
        <v>1766</v>
      </c>
      <c r="G141" s="852"/>
      <c r="H141" s="852"/>
      <c r="I141" s="853" t="s">
        <v>2819</v>
      </c>
    </row>
    <row r="142" spans="1:9" s="392" customFormat="1" ht="65.25">
      <c r="A142" s="847"/>
      <c r="B142" s="848"/>
      <c r="C142" s="849" t="s">
        <v>2217</v>
      </c>
      <c r="D142" s="850"/>
      <c r="E142" s="854"/>
      <c r="F142" s="852"/>
      <c r="G142" s="852"/>
      <c r="H142" s="852"/>
      <c r="I142" s="853"/>
    </row>
    <row r="143" spans="1:9" s="392" customFormat="1" ht="21.75">
      <c r="A143" s="847"/>
      <c r="B143" s="848"/>
      <c r="C143" s="855" t="s">
        <v>733</v>
      </c>
      <c r="D143" s="856"/>
      <c r="E143" s="857"/>
      <c r="F143" s="857"/>
      <c r="G143" s="857"/>
      <c r="H143" s="852"/>
      <c r="I143" s="853" t="s">
        <v>2820</v>
      </c>
    </row>
    <row r="144" spans="1:9" s="392" customFormat="1" ht="21.75">
      <c r="A144" s="847"/>
      <c r="B144" s="848"/>
      <c r="C144" s="858" t="s">
        <v>2821</v>
      </c>
      <c r="D144" s="859" t="s">
        <v>2822</v>
      </c>
      <c r="E144" s="857"/>
      <c r="F144" s="847" t="s">
        <v>1766</v>
      </c>
      <c r="G144" s="857"/>
      <c r="H144" s="852"/>
      <c r="I144" s="853"/>
    </row>
    <row r="145" spans="1:9" s="392" customFormat="1" ht="21.75">
      <c r="A145" s="847"/>
      <c r="B145" s="848"/>
      <c r="C145" s="858" t="s">
        <v>2823</v>
      </c>
      <c r="D145" s="859" t="s">
        <v>2822</v>
      </c>
      <c r="E145" s="857"/>
      <c r="F145" s="847" t="s">
        <v>1766</v>
      </c>
      <c r="G145" s="857"/>
      <c r="H145" s="852"/>
      <c r="I145" s="853"/>
    </row>
    <row r="146" spans="1:9" s="392" customFormat="1" ht="21.75">
      <c r="A146" s="847"/>
      <c r="B146" s="848"/>
      <c r="C146" s="855" t="s">
        <v>611</v>
      </c>
      <c r="D146" s="859"/>
      <c r="E146" s="857"/>
      <c r="F146" s="857"/>
      <c r="G146" s="857"/>
      <c r="H146" s="852"/>
      <c r="I146" s="853" t="s">
        <v>2820</v>
      </c>
    </row>
    <row r="147" spans="1:9" s="392" customFormat="1" ht="21.75">
      <c r="A147" s="847"/>
      <c r="B147" s="848"/>
      <c r="C147" s="858" t="s">
        <v>2824</v>
      </c>
      <c r="D147" s="859" t="s">
        <v>2822</v>
      </c>
      <c r="E147" s="857"/>
      <c r="F147" s="847" t="s">
        <v>1766</v>
      </c>
      <c r="G147" s="857"/>
      <c r="H147" s="852"/>
      <c r="I147" s="853"/>
    </row>
    <row r="148" spans="1:9" ht="21.75">
      <c r="A148" s="823"/>
      <c r="B148" s="824"/>
      <c r="C148" s="837" t="s">
        <v>1831</v>
      </c>
      <c r="D148" s="826"/>
      <c r="E148" s="822"/>
      <c r="F148" s="827"/>
      <c r="G148" s="827"/>
      <c r="H148" s="827"/>
      <c r="I148" s="836" t="s">
        <v>1849</v>
      </c>
    </row>
    <row r="149" spans="1:9" ht="21.75">
      <c r="A149" s="823">
        <v>16</v>
      </c>
      <c r="B149" s="824" t="s">
        <v>1016</v>
      </c>
      <c r="C149" s="837" t="s">
        <v>2667</v>
      </c>
      <c r="D149" s="826"/>
      <c r="E149" s="822"/>
      <c r="F149" s="827"/>
      <c r="G149" s="827">
        <f>SUM(G151:G170)</f>
        <v>0</v>
      </c>
      <c r="H149" s="827"/>
      <c r="I149" s="836"/>
    </row>
    <row r="150" spans="1:9" ht="21.75">
      <c r="A150" s="823"/>
      <c r="B150" s="824"/>
      <c r="C150" s="839" t="s">
        <v>728</v>
      </c>
      <c r="D150" s="826"/>
      <c r="E150" s="822"/>
      <c r="F150" s="827"/>
      <c r="G150" s="827"/>
      <c r="H150" s="827"/>
      <c r="I150" s="836" t="s">
        <v>542</v>
      </c>
    </row>
    <row r="151" spans="1:9" ht="65.25">
      <c r="A151" s="823"/>
      <c r="B151" s="824"/>
      <c r="C151" s="833" t="s">
        <v>2218</v>
      </c>
      <c r="D151" s="826" t="s">
        <v>615</v>
      </c>
      <c r="E151" s="822" t="s">
        <v>2685</v>
      </c>
      <c r="F151" s="827" t="s">
        <v>1809</v>
      </c>
      <c r="G151" s="827"/>
      <c r="H151" s="827"/>
      <c r="I151" s="836" t="s">
        <v>1800</v>
      </c>
    </row>
    <row r="152" spans="1:9" ht="65.25">
      <c r="A152" s="823"/>
      <c r="B152" s="824"/>
      <c r="C152" s="833" t="s">
        <v>2219</v>
      </c>
      <c r="D152" s="826"/>
      <c r="E152" s="822" t="s">
        <v>2686</v>
      </c>
      <c r="F152" s="827"/>
      <c r="G152" s="827"/>
      <c r="H152" s="827"/>
      <c r="I152" s="836"/>
    </row>
    <row r="153" spans="1:9" ht="43.5">
      <c r="A153" s="823"/>
      <c r="B153" s="824"/>
      <c r="C153" s="833" t="s">
        <v>618</v>
      </c>
      <c r="D153" s="826"/>
      <c r="E153" s="822" t="s">
        <v>2687</v>
      </c>
      <c r="F153" s="827"/>
      <c r="G153" s="827" t="s">
        <v>534</v>
      </c>
      <c r="H153" s="827"/>
      <c r="I153" s="822"/>
    </row>
    <row r="154" spans="1:9" ht="21.75">
      <c r="A154" s="823"/>
      <c r="B154" s="824"/>
      <c r="C154" s="833" t="s">
        <v>619</v>
      </c>
      <c r="D154" s="826"/>
      <c r="E154" s="822"/>
      <c r="F154" s="827"/>
      <c r="G154" s="827"/>
      <c r="H154" s="827"/>
      <c r="I154" s="822"/>
    </row>
    <row r="155" spans="1:9" ht="21.75">
      <c r="A155" s="823"/>
      <c r="B155" s="824"/>
      <c r="C155" s="833" t="s">
        <v>620</v>
      </c>
      <c r="D155" s="826"/>
      <c r="E155" s="820"/>
      <c r="F155" s="827"/>
      <c r="G155" s="827"/>
      <c r="H155" s="827"/>
      <c r="I155" s="830"/>
    </row>
    <row r="156" spans="1:9" ht="21.75">
      <c r="A156" s="823"/>
      <c r="B156" s="824"/>
      <c r="C156" s="833" t="s">
        <v>2220</v>
      </c>
      <c r="D156" s="826"/>
      <c r="E156" s="822"/>
      <c r="F156" s="827"/>
      <c r="G156" s="827"/>
      <c r="H156" s="827"/>
      <c r="I156" s="830"/>
    </row>
    <row r="157" spans="1:9" ht="21.75">
      <c r="A157" s="823"/>
      <c r="B157" s="824"/>
      <c r="C157" s="833" t="s">
        <v>2221</v>
      </c>
      <c r="D157" s="826"/>
      <c r="E157" s="822"/>
      <c r="F157" s="827"/>
      <c r="G157" s="827"/>
      <c r="H157" s="827"/>
      <c r="I157" s="820"/>
    </row>
    <row r="158" spans="1:9" ht="21.75">
      <c r="A158" s="823"/>
      <c r="B158" s="824"/>
      <c r="C158" s="833" t="s">
        <v>2222</v>
      </c>
      <c r="D158" s="826"/>
      <c r="E158" s="820"/>
      <c r="F158" s="827"/>
      <c r="G158" s="827"/>
      <c r="H158" s="827"/>
      <c r="I158" s="820"/>
    </row>
    <row r="159" spans="1:9" ht="21.75">
      <c r="A159" s="823"/>
      <c r="B159" s="824"/>
      <c r="C159" s="833" t="s">
        <v>2223</v>
      </c>
      <c r="D159" s="826"/>
      <c r="E159" s="822"/>
      <c r="F159" s="827"/>
      <c r="G159" s="827"/>
      <c r="H159" s="827"/>
      <c r="I159" s="836"/>
    </row>
    <row r="160" spans="1:9" ht="21.75">
      <c r="A160" s="823"/>
      <c r="B160" s="824"/>
      <c r="C160" s="833" t="s">
        <v>2224</v>
      </c>
      <c r="D160" s="826"/>
      <c r="E160" s="822"/>
      <c r="F160" s="827"/>
      <c r="G160" s="827"/>
      <c r="H160" s="827"/>
      <c r="I160" s="836"/>
    </row>
    <row r="161" spans="1:9" ht="21.75">
      <c r="A161" s="823"/>
      <c r="B161" s="824"/>
      <c r="C161" s="839" t="s">
        <v>2225</v>
      </c>
      <c r="D161" s="826"/>
      <c r="E161" s="822"/>
      <c r="F161" s="827"/>
      <c r="G161" s="827"/>
      <c r="H161" s="827"/>
      <c r="I161" s="836" t="s">
        <v>1849</v>
      </c>
    </row>
    <row r="162" spans="1:9" ht="21.75">
      <c r="A162" s="823"/>
      <c r="B162" s="824"/>
      <c r="C162" s="833" t="s">
        <v>2211</v>
      </c>
      <c r="D162" s="826" t="s">
        <v>1792</v>
      </c>
      <c r="E162" s="822"/>
      <c r="F162" s="827" t="s">
        <v>1781</v>
      </c>
      <c r="G162" s="827"/>
      <c r="H162" s="827"/>
      <c r="I162" s="836"/>
    </row>
    <row r="163" spans="1:9" ht="21.75">
      <c r="A163" s="823"/>
      <c r="B163" s="824"/>
      <c r="C163" s="833" t="s">
        <v>616</v>
      </c>
      <c r="D163" s="826" t="s">
        <v>670</v>
      </c>
      <c r="E163" s="822"/>
      <c r="F163" s="827" t="s">
        <v>385</v>
      </c>
      <c r="G163" s="827"/>
      <c r="H163" s="827"/>
      <c r="I163" s="836"/>
    </row>
    <row r="164" spans="1:9" ht="21.75">
      <c r="A164" s="823"/>
      <c r="B164" s="824"/>
      <c r="C164" s="833" t="s">
        <v>2226</v>
      </c>
      <c r="D164" s="826" t="s">
        <v>1793</v>
      </c>
      <c r="E164" s="822"/>
      <c r="F164" s="827"/>
      <c r="G164" s="827"/>
      <c r="H164" s="827"/>
      <c r="I164" s="825" t="s">
        <v>1849</v>
      </c>
    </row>
    <row r="165" spans="1:9" ht="43.5">
      <c r="A165" s="823"/>
      <c r="B165" s="824"/>
      <c r="C165" s="833" t="s">
        <v>674</v>
      </c>
      <c r="D165" s="826" t="s">
        <v>1792</v>
      </c>
      <c r="E165" s="822"/>
      <c r="F165" s="827" t="s">
        <v>1781</v>
      </c>
      <c r="G165" s="827"/>
      <c r="H165" s="827"/>
      <c r="I165" s="825" t="s">
        <v>1800</v>
      </c>
    </row>
    <row r="166" spans="1:9" ht="21.75">
      <c r="A166" s="823"/>
      <c r="B166" s="824"/>
      <c r="C166" s="833" t="s">
        <v>675</v>
      </c>
      <c r="D166" s="826"/>
      <c r="E166" s="822"/>
      <c r="F166" s="820"/>
      <c r="G166" s="827"/>
      <c r="H166" s="827"/>
      <c r="I166" s="825" t="s">
        <v>1849</v>
      </c>
    </row>
    <row r="167" spans="1:9" ht="21.75">
      <c r="A167" s="823"/>
      <c r="B167" s="824"/>
      <c r="C167" s="833"/>
      <c r="D167" s="826"/>
      <c r="E167" s="822"/>
      <c r="F167" s="820"/>
      <c r="G167" s="827"/>
      <c r="H167" s="827"/>
      <c r="I167" s="825"/>
    </row>
    <row r="168" spans="1:9" ht="21.75">
      <c r="A168" s="823"/>
      <c r="B168" s="824"/>
      <c r="C168" s="839" t="s">
        <v>611</v>
      </c>
      <c r="D168" s="826"/>
      <c r="E168" s="822"/>
      <c r="F168" s="820"/>
      <c r="G168" s="827"/>
      <c r="H168" s="827"/>
      <c r="I168" s="825"/>
    </row>
    <row r="169" spans="1:9" ht="43.5">
      <c r="A169" s="823"/>
      <c r="B169" s="824" t="s">
        <v>534</v>
      </c>
      <c r="C169" s="833" t="s">
        <v>621</v>
      </c>
      <c r="D169" s="826" t="s">
        <v>1853</v>
      </c>
      <c r="E169" s="822"/>
      <c r="F169" s="827" t="s">
        <v>1781</v>
      </c>
      <c r="G169" s="827"/>
      <c r="H169" s="827"/>
      <c r="I169" s="825" t="s">
        <v>1800</v>
      </c>
    </row>
    <row r="170" spans="1:9" ht="21.75">
      <c r="A170" s="823"/>
      <c r="B170" s="824"/>
      <c r="C170" s="833" t="s">
        <v>617</v>
      </c>
      <c r="D170" s="826" t="s">
        <v>1853</v>
      </c>
      <c r="E170" s="822"/>
      <c r="F170" s="827" t="s">
        <v>1781</v>
      </c>
      <c r="G170" s="827"/>
      <c r="H170" s="827"/>
      <c r="I170" s="825"/>
    </row>
    <row r="171" spans="1:9" ht="21.75">
      <c r="A171" s="823"/>
      <c r="B171" s="824"/>
      <c r="C171" s="837" t="s">
        <v>2227</v>
      </c>
      <c r="D171" s="826"/>
      <c r="E171" s="822"/>
      <c r="F171" s="820"/>
      <c r="G171" s="820"/>
      <c r="H171" s="820"/>
      <c r="I171" s="820" t="s">
        <v>1810</v>
      </c>
    </row>
    <row r="172" spans="1:9" ht="21.75">
      <c r="A172" s="823">
        <v>17</v>
      </c>
      <c r="B172" s="824" t="s">
        <v>1017</v>
      </c>
      <c r="C172" s="837" t="s">
        <v>2669</v>
      </c>
      <c r="D172" s="826"/>
      <c r="E172" s="822"/>
      <c r="F172" s="820"/>
      <c r="G172" s="820">
        <f>SUM(G174:G188)</f>
        <v>15000</v>
      </c>
      <c r="H172" s="820"/>
      <c r="I172" s="820"/>
    </row>
    <row r="173" spans="1:9" ht="21.75">
      <c r="A173" s="823"/>
      <c r="B173" s="824"/>
      <c r="C173" s="833"/>
      <c r="D173" s="826"/>
      <c r="E173" s="822"/>
      <c r="F173" s="827"/>
      <c r="G173" s="820"/>
      <c r="H173" s="820"/>
      <c r="I173" s="820"/>
    </row>
    <row r="174" spans="1:9" ht="43.5">
      <c r="A174" s="823"/>
      <c r="B174" s="824"/>
      <c r="C174" s="839" t="s">
        <v>2228</v>
      </c>
      <c r="D174" s="826"/>
      <c r="E174" s="822" t="s">
        <v>2688</v>
      </c>
      <c r="F174" s="827" t="s">
        <v>1813</v>
      </c>
      <c r="G174" s="820"/>
      <c r="H174" s="820"/>
      <c r="I174" s="820" t="s">
        <v>1811</v>
      </c>
    </row>
    <row r="175" spans="1:9" ht="65.25">
      <c r="A175" s="823"/>
      <c r="B175" s="824"/>
      <c r="C175" s="833" t="s">
        <v>623</v>
      </c>
      <c r="D175" s="860" t="s">
        <v>1777</v>
      </c>
      <c r="E175" s="822" t="s">
        <v>2689</v>
      </c>
      <c r="F175" s="827" t="s">
        <v>1812</v>
      </c>
      <c r="G175" s="820"/>
      <c r="H175" s="820"/>
      <c r="I175" s="820"/>
    </row>
    <row r="176" spans="1:9" ht="21.75">
      <c r="A176" s="823"/>
      <c r="B176" s="824"/>
      <c r="C176" s="833" t="s">
        <v>624</v>
      </c>
      <c r="D176" s="826" t="s">
        <v>1833</v>
      </c>
      <c r="E176" s="822" t="s">
        <v>2690</v>
      </c>
      <c r="F176" s="827" t="s">
        <v>1812</v>
      </c>
      <c r="G176" s="820"/>
      <c r="H176" s="820"/>
      <c r="I176" s="820"/>
    </row>
    <row r="177" spans="1:9" ht="21.75">
      <c r="A177" s="823"/>
      <c r="B177" s="824"/>
      <c r="C177" s="833" t="s">
        <v>1794</v>
      </c>
      <c r="D177" s="826" t="s">
        <v>1833</v>
      </c>
      <c r="E177" s="822"/>
      <c r="F177" s="827" t="s">
        <v>1812</v>
      </c>
      <c r="G177" s="820"/>
      <c r="H177" s="820"/>
      <c r="I177" s="820"/>
    </row>
    <row r="178" spans="1:9" ht="21.75">
      <c r="A178" s="823"/>
      <c r="B178" s="824"/>
      <c r="C178" s="833" t="s">
        <v>625</v>
      </c>
      <c r="D178" s="826" t="s">
        <v>1833</v>
      </c>
      <c r="E178" s="822"/>
      <c r="F178" s="827" t="s">
        <v>1813</v>
      </c>
      <c r="G178" s="835">
        <v>15000</v>
      </c>
      <c r="H178" s="827" t="s">
        <v>535</v>
      </c>
      <c r="I178" s="820" t="s">
        <v>1811</v>
      </c>
    </row>
    <row r="179" spans="1:9" ht="21.75">
      <c r="A179" s="823"/>
      <c r="B179" s="824"/>
      <c r="C179" s="839" t="s">
        <v>2229</v>
      </c>
      <c r="D179" s="826" t="s">
        <v>635</v>
      </c>
      <c r="E179" s="822"/>
      <c r="F179" s="827" t="s">
        <v>1781</v>
      </c>
      <c r="G179" s="827"/>
      <c r="H179" s="827"/>
      <c r="I179" s="825" t="s">
        <v>1810</v>
      </c>
    </row>
    <row r="180" spans="1:9" ht="21.75">
      <c r="A180" s="823"/>
      <c r="B180" s="824"/>
      <c r="C180" s="833" t="s">
        <v>626</v>
      </c>
      <c r="D180" s="826"/>
      <c r="E180" s="822"/>
      <c r="F180" s="827"/>
      <c r="G180" s="827"/>
      <c r="H180" s="827"/>
      <c r="I180" s="825" t="s">
        <v>1811</v>
      </c>
    </row>
    <row r="181" spans="1:9" ht="21.75">
      <c r="A181" s="823"/>
      <c r="B181" s="824"/>
      <c r="C181" s="833" t="s">
        <v>627</v>
      </c>
      <c r="D181" s="826"/>
      <c r="E181" s="822"/>
      <c r="F181" s="827"/>
      <c r="G181" s="827"/>
      <c r="H181" s="827"/>
      <c r="I181" s="825"/>
    </row>
    <row r="182" spans="1:9" ht="21.75">
      <c r="A182" s="823"/>
      <c r="B182" s="824"/>
      <c r="C182" s="833" t="s">
        <v>628</v>
      </c>
      <c r="D182" s="826"/>
      <c r="E182" s="822"/>
      <c r="F182" s="827"/>
      <c r="G182" s="827"/>
      <c r="H182" s="827"/>
      <c r="I182" s="825"/>
    </row>
    <row r="183" spans="1:9" ht="21.75">
      <c r="A183" s="823"/>
      <c r="B183" s="824"/>
      <c r="C183" s="833" t="s">
        <v>629</v>
      </c>
      <c r="D183" s="826"/>
      <c r="E183" s="822"/>
      <c r="F183" s="827"/>
      <c r="G183" s="827"/>
      <c r="H183" s="827"/>
      <c r="I183" s="825"/>
    </row>
    <row r="184" spans="1:9" ht="21.75">
      <c r="A184" s="823"/>
      <c r="B184" s="824"/>
      <c r="C184" s="833" t="s">
        <v>630</v>
      </c>
      <c r="D184" s="826"/>
      <c r="E184" s="822"/>
      <c r="F184" s="827"/>
      <c r="G184" s="827"/>
      <c r="H184" s="827"/>
      <c r="I184" s="825"/>
    </row>
    <row r="185" spans="1:9" ht="21.75">
      <c r="A185" s="823"/>
      <c r="B185" s="824"/>
      <c r="C185" s="839" t="s">
        <v>2230</v>
      </c>
      <c r="D185" s="826" t="s">
        <v>635</v>
      </c>
      <c r="E185" s="822"/>
      <c r="F185" s="827" t="s">
        <v>1781</v>
      </c>
      <c r="G185" s="827"/>
      <c r="H185" s="827"/>
      <c r="I185" s="825" t="s">
        <v>1810</v>
      </c>
    </row>
    <row r="186" spans="1:9" ht="21.75">
      <c r="A186" s="823"/>
      <c r="B186" s="824"/>
      <c r="C186" s="833" t="s">
        <v>631</v>
      </c>
      <c r="D186" s="826"/>
      <c r="E186" s="822"/>
      <c r="F186" s="827"/>
      <c r="G186" s="827"/>
      <c r="H186" s="827"/>
      <c r="I186" s="825" t="s">
        <v>1814</v>
      </c>
    </row>
    <row r="187" spans="1:9" ht="21.75">
      <c r="A187" s="823"/>
      <c r="B187" s="824"/>
      <c r="C187" s="833" t="s">
        <v>632</v>
      </c>
      <c r="D187" s="826"/>
      <c r="E187" s="822"/>
      <c r="F187" s="827"/>
      <c r="G187" s="827"/>
      <c r="H187" s="827"/>
      <c r="I187" s="825"/>
    </row>
    <row r="188" spans="1:9" ht="21.75">
      <c r="A188" s="823"/>
      <c r="B188" s="824"/>
      <c r="C188" s="833" t="s">
        <v>633</v>
      </c>
      <c r="D188" s="826"/>
      <c r="E188" s="822"/>
      <c r="F188" s="827"/>
      <c r="G188" s="827"/>
      <c r="H188" s="827"/>
      <c r="I188" s="825"/>
    </row>
    <row r="189" spans="1:9" ht="21.75">
      <c r="A189" s="823"/>
      <c r="B189" s="824"/>
      <c r="C189" s="861" t="s">
        <v>614</v>
      </c>
      <c r="D189" s="826"/>
      <c r="E189" s="822"/>
      <c r="F189" s="820"/>
      <c r="G189" s="827"/>
      <c r="H189" s="827"/>
      <c r="I189" s="825" t="s">
        <v>537</v>
      </c>
    </row>
    <row r="190" spans="1:9" ht="21.75">
      <c r="A190" s="823">
        <v>18</v>
      </c>
      <c r="B190" s="824" t="s">
        <v>1018</v>
      </c>
      <c r="C190" s="861" t="s">
        <v>2668</v>
      </c>
      <c r="D190" s="826"/>
      <c r="E190" s="822"/>
      <c r="F190" s="820"/>
      <c r="G190" s="827">
        <f>SUM(G192:G199)</f>
        <v>0</v>
      </c>
      <c r="H190" s="827"/>
      <c r="I190" s="825"/>
    </row>
    <row r="191" spans="1:9" ht="21.75">
      <c r="A191" s="823"/>
      <c r="B191" s="824"/>
      <c r="C191" s="839" t="s">
        <v>606</v>
      </c>
      <c r="D191" s="826"/>
      <c r="E191" s="822"/>
      <c r="F191" s="820"/>
      <c r="G191" s="827"/>
      <c r="H191" s="827"/>
      <c r="I191" s="825"/>
    </row>
    <row r="192" spans="1:9" ht="43.5">
      <c r="A192" s="823"/>
      <c r="B192" s="824"/>
      <c r="C192" s="833" t="s">
        <v>1774</v>
      </c>
      <c r="D192" s="826" t="s">
        <v>613</v>
      </c>
      <c r="E192" s="822" t="s">
        <v>2691</v>
      </c>
      <c r="F192" s="820" t="s">
        <v>1809</v>
      </c>
      <c r="G192" s="827"/>
      <c r="H192" s="827"/>
      <c r="I192" s="825" t="s">
        <v>1815</v>
      </c>
    </row>
    <row r="193" spans="1:9" ht="65.25">
      <c r="A193" s="823"/>
      <c r="B193" s="824" t="s">
        <v>534</v>
      </c>
      <c r="C193" s="833" t="s">
        <v>607</v>
      </c>
      <c r="D193" s="826" t="s">
        <v>1816</v>
      </c>
      <c r="E193" s="822" t="s">
        <v>2692</v>
      </c>
      <c r="F193" s="820" t="s">
        <v>1781</v>
      </c>
      <c r="G193" s="827"/>
      <c r="H193" s="827"/>
      <c r="I193" s="825" t="s">
        <v>1800</v>
      </c>
    </row>
    <row r="194" spans="1:9" ht="21.75">
      <c r="A194" s="823"/>
      <c r="B194" s="824"/>
      <c r="C194" s="839" t="s">
        <v>733</v>
      </c>
      <c r="D194" s="826"/>
      <c r="E194" s="822"/>
      <c r="F194" s="820" t="s">
        <v>1781</v>
      </c>
      <c r="G194" s="827"/>
      <c r="H194" s="827"/>
      <c r="I194" s="825" t="s">
        <v>1815</v>
      </c>
    </row>
    <row r="195" spans="1:9" ht="21.75">
      <c r="A195" s="823"/>
      <c r="B195" s="824"/>
      <c r="C195" s="833" t="s">
        <v>608</v>
      </c>
      <c r="D195" s="826"/>
      <c r="E195" s="822"/>
      <c r="F195" s="820"/>
      <c r="G195" s="827"/>
      <c r="H195" s="827"/>
      <c r="I195" s="825"/>
    </row>
    <row r="196" spans="1:9" ht="21.75">
      <c r="A196" s="823"/>
      <c r="B196" s="824"/>
      <c r="C196" s="833" t="s">
        <v>609</v>
      </c>
      <c r="D196" s="826"/>
      <c r="E196" s="822"/>
      <c r="F196" s="820"/>
      <c r="G196" s="827"/>
      <c r="H196" s="827"/>
      <c r="I196" s="825"/>
    </row>
    <row r="197" spans="1:9" ht="21.75">
      <c r="A197" s="823"/>
      <c r="B197" s="824"/>
      <c r="C197" s="833" t="s">
        <v>610</v>
      </c>
      <c r="D197" s="826" t="s">
        <v>634</v>
      </c>
      <c r="E197" s="822"/>
      <c r="F197" s="820"/>
      <c r="G197" s="827"/>
      <c r="H197" s="827"/>
      <c r="I197" s="825"/>
    </row>
    <row r="198" spans="1:9" ht="21.75">
      <c r="A198" s="823"/>
      <c r="B198" s="824"/>
      <c r="C198" s="839" t="s">
        <v>611</v>
      </c>
      <c r="D198" s="826"/>
      <c r="E198" s="822"/>
      <c r="F198" s="820"/>
      <c r="G198" s="827"/>
      <c r="H198" s="827"/>
      <c r="I198" s="825" t="s">
        <v>1815</v>
      </c>
    </row>
    <row r="199" spans="1:9" ht="43.5">
      <c r="A199" s="823"/>
      <c r="B199" s="824"/>
      <c r="C199" s="833" t="s">
        <v>612</v>
      </c>
      <c r="D199" s="826" t="s">
        <v>1853</v>
      </c>
      <c r="E199" s="759"/>
      <c r="F199" s="820" t="s">
        <v>1781</v>
      </c>
      <c r="G199" s="827"/>
      <c r="H199" s="827"/>
      <c r="I199" s="825" t="s">
        <v>1800</v>
      </c>
    </row>
    <row r="200" ht="18" customHeight="1">
      <c r="G200" s="616">
        <f>SUM(G19:G199)</f>
        <v>176240</v>
      </c>
    </row>
  </sheetData>
  <sheetProtection/>
  <mergeCells count="13">
    <mergeCell ref="I17:I18"/>
    <mergeCell ref="A17:A18"/>
    <mergeCell ref="C17:C18"/>
    <mergeCell ref="D17:D18"/>
    <mergeCell ref="G17:H17"/>
    <mergeCell ref="C15:F15"/>
    <mergeCell ref="C16:F16"/>
    <mergeCell ref="A1:I1"/>
    <mergeCell ref="A2:I2"/>
    <mergeCell ref="D5:F5"/>
    <mergeCell ref="D6:F6"/>
    <mergeCell ref="D7:F7"/>
    <mergeCell ref="D8:F8"/>
  </mergeCells>
  <printOptions/>
  <pageMargins left="0.15748031496062992" right="0.1968503937007874" top="0.7480314960629921" bottom="0.31" header="0.31496062992125984" footer="0.31496062992125984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9"/>
  <sheetViews>
    <sheetView zoomScale="130" zoomScaleNormal="130" zoomScalePageLayoutView="0" workbookViewId="0" topLeftCell="A16">
      <selection activeCell="C85" sqref="C85"/>
    </sheetView>
  </sheetViews>
  <sheetFormatPr defaultColWidth="9.875" defaultRowHeight="16.5" customHeight="1"/>
  <cols>
    <col min="1" max="1" width="4.25390625" style="599" customWidth="1"/>
    <col min="2" max="2" width="6.50390625" style="600" customWidth="1"/>
    <col min="3" max="3" width="46.625" style="599" customWidth="1"/>
    <col min="4" max="4" width="15.50390625" style="601" customWidth="1"/>
    <col min="5" max="5" width="21.125" style="599" customWidth="1"/>
    <col min="6" max="6" width="14.25390625" style="532" customWidth="1"/>
    <col min="7" max="7" width="9.375" style="602" customWidth="1"/>
    <col min="8" max="8" width="6.375" style="532" customWidth="1"/>
    <col min="9" max="9" width="9.875" style="532" customWidth="1"/>
    <col min="10" max="16384" width="9.875" style="599" customWidth="1"/>
  </cols>
  <sheetData>
    <row r="1" spans="2:9" ht="16.5" customHeight="1">
      <c r="B1" s="597"/>
      <c r="C1" s="1049" t="s">
        <v>640</v>
      </c>
      <c r="D1" s="1049"/>
      <c r="E1" s="1049"/>
      <c r="F1" s="1049"/>
      <c r="G1" s="1049"/>
      <c r="H1" s="598"/>
      <c r="I1" s="598"/>
    </row>
    <row r="2" spans="2:9" ht="16.5" customHeight="1">
      <c r="B2" s="597"/>
      <c r="C2" s="1050" t="s">
        <v>641</v>
      </c>
      <c r="D2" s="1050"/>
      <c r="E2" s="1050"/>
      <c r="F2" s="1050"/>
      <c r="G2" s="1050"/>
      <c r="H2" s="598"/>
      <c r="I2" s="598"/>
    </row>
    <row r="3" ht="16.5" customHeight="1">
      <c r="C3" s="599" t="s">
        <v>642</v>
      </c>
    </row>
    <row r="4" ht="16.5" customHeight="1">
      <c r="C4" s="599" t="s">
        <v>2231</v>
      </c>
    </row>
    <row r="5" ht="16.5" customHeight="1">
      <c r="C5" s="599" t="s">
        <v>1724</v>
      </c>
    </row>
    <row r="6" ht="16.5" customHeight="1">
      <c r="C6" s="603" t="s">
        <v>2840</v>
      </c>
    </row>
    <row r="7" spans="3:4" ht="16.5" customHeight="1">
      <c r="C7" s="604" t="s">
        <v>390</v>
      </c>
      <c r="D7" s="605"/>
    </row>
    <row r="8" spans="3:4" ht="16.5" customHeight="1">
      <c r="C8" s="604" t="s">
        <v>389</v>
      </c>
      <c r="D8" s="605"/>
    </row>
    <row r="9" spans="3:4" ht="16.5" customHeight="1">
      <c r="C9" s="604" t="s">
        <v>388</v>
      </c>
      <c r="D9" s="605"/>
    </row>
    <row r="10" spans="3:4" ht="16.5" customHeight="1">
      <c r="C10" s="604" t="s">
        <v>387</v>
      </c>
      <c r="D10" s="605"/>
    </row>
    <row r="11" spans="3:4" ht="16.5" customHeight="1">
      <c r="C11" s="604" t="s">
        <v>386</v>
      </c>
      <c r="D11" s="605"/>
    </row>
    <row r="12" spans="3:4" ht="16.5" customHeight="1">
      <c r="C12" s="606" t="s">
        <v>394</v>
      </c>
      <c r="D12" s="605"/>
    </row>
    <row r="13" spans="3:4" ht="16.5" customHeight="1">
      <c r="C13" s="606" t="s">
        <v>391</v>
      </c>
      <c r="D13" s="605"/>
    </row>
    <row r="14" spans="3:4" ht="16.5" customHeight="1">
      <c r="C14" s="606" t="s">
        <v>392</v>
      </c>
      <c r="D14" s="605"/>
    </row>
    <row r="15" spans="3:4" ht="16.5" customHeight="1">
      <c r="C15" s="606" t="s">
        <v>393</v>
      </c>
      <c r="D15" s="605"/>
    </row>
    <row r="16" ht="16.5" customHeight="1">
      <c r="C16" s="599" t="s">
        <v>1725</v>
      </c>
    </row>
    <row r="17" ht="16.5" customHeight="1">
      <c r="C17" s="599" t="s">
        <v>2700</v>
      </c>
    </row>
    <row r="18" ht="16.5" customHeight="1">
      <c r="C18" s="599" t="s">
        <v>1726</v>
      </c>
    </row>
    <row r="19" ht="16.5" customHeight="1">
      <c r="C19" s="599" t="s">
        <v>2701</v>
      </c>
    </row>
    <row r="20" spans="1:9" ht="16.5" customHeight="1">
      <c r="A20" s="1048" t="s">
        <v>518</v>
      </c>
      <c r="B20" s="607" t="s">
        <v>712</v>
      </c>
      <c r="C20" s="1051" t="s">
        <v>713</v>
      </c>
      <c r="D20" s="1052" t="s">
        <v>714</v>
      </c>
      <c r="E20" s="608" t="s">
        <v>715</v>
      </c>
      <c r="F20" s="608" t="s">
        <v>716</v>
      </c>
      <c r="G20" s="1053" t="s">
        <v>519</v>
      </c>
      <c r="H20" s="1054"/>
      <c r="I20" s="608" t="s">
        <v>520</v>
      </c>
    </row>
    <row r="21" spans="1:9" ht="16.5" customHeight="1">
      <c r="A21" s="1048"/>
      <c r="B21" s="609" t="s">
        <v>717</v>
      </c>
      <c r="C21" s="1051"/>
      <c r="D21" s="1052"/>
      <c r="E21" s="610" t="s">
        <v>718</v>
      </c>
      <c r="F21" s="610" t="s">
        <v>719</v>
      </c>
      <c r="G21" s="611" t="s">
        <v>521</v>
      </c>
      <c r="H21" s="381" t="s">
        <v>720</v>
      </c>
      <c r="I21" s="610"/>
    </row>
    <row r="22" spans="1:9" ht="43.5">
      <c r="A22" s="862">
        <v>19</v>
      </c>
      <c r="B22" s="863" t="s">
        <v>1019</v>
      </c>
      <c r="C22" s="864" t="s">
        <v>1727</v>
      </c>
      <c r="D22" s="862"/>
      <c r="E22" s="698"/>
      <c r="F22" s="698"/>
      <c r="G22" s="818">
        <f>SUM(G32:G148)</f>
        <v>203200</v>
      </c>
      <c r="H22" s="698"/>
      <c r="I22" s="698"/>
    </row>
    <row r="23" spans="1:9" ht="43.5">
      <c r="A23" s="862"/>
      <c r="B23" s="863"/>
      <c r="C23" s="864" t="s">
        <v>2842</v>
      </c>
      <c r="D23" s="862"/>
      <c r="E23" s="698"/>
      <c r="F23" s="698"/>
      <c r="G23" s="818"/>
      <c r="H23" s="698"/>
      <c r="I23" s="698"/>
    </row>
    <row r="24" spans="1:9" ht="43.5">
      <c r="A24" s="862"/>
      <c r="B24" s="863"/>
      <c r="C24" s="865" t="s">
        <v>1728</v>
      </c>
      <c r="D24" s="862"/>
      <c r="E24" s="698"/>
      <c r="F24" s="698"/>
      <c r="G24" s="818"/>
      <c r="H24" s="698"/>
      <c r="I24" s="698"/>
    </row>
    <row r="25" spans="1:9" ht="21.75">
      <c r="A25" s="862"/>
      <c r="B25" s="863"/>
      <c r="C25" s="865" t="s">
        <v>1729</v>
      </c>
      <c r="D25" s="862"/>
      <c r="E25" s="698"/>
      <c r="F25" s="698"/>
      <c r="G25" s="818"/>
      <c r="H25" s="698"/>
      <c r="I25" s="698"/>
    </row>
    <row r="26" spans="1:9" ht="65.25">
      <c r="A26" s="862"/>
      <c r="B26" s="863"/>
      <c r="C26" s="866" t="s">
        <v>1730</v>
      </c>
      <c r="D26" s="862" t="s">
        <v>1835</v>
      </c>
      <c r="E26" s="697" t="s">
        <v>1731</v>
      </c>
      <c r="F26" s="816" t="s">
        <v>385</v>
      </c>
      <c r="G26" s="818"/>
      <c r="H26" s="698"/>
      <c r="I26" s="698" t="s">
        <v>1817</v>
      </c>
    </row>
    <row r="27" spans="1:9" ht="43.5">
      <c r="A27" s="862"/>
      <c r="B27" s="863"/>
      <c r="C27" s="866" t="s">
        <v>649</v>
      </c>
      <c r="D27" s="862" t="s">
        <v>1819</v>
      </c>
      <c r="E27" s="697" t="s">
        <v>636</v>
      </c>
      <c r="F27" s="698"/>
      <c r="G27" s="818"/>
      <c r="H27" s="698"/>
      <c r="I27" s="698" t="s">
        <v>579</v>
      </c>
    </row>
    <row r="28" spans="1:9" ht="43.5">
      <c r="A28" s="862"/>
      <c r="B28" s="863"/>
      <c r="C28" s="866" t="s">
        <v>1822</v>
      </c>
      <c r="D28" s="862"/>
      <c r="E28" s="697"/>
      <c r="F28" s="698"/>
      <c r="G28" s="818"/>
      <c r="H28" s="698"/>
      <c r="I28" s="698"/>
    </row>
    <row r="29" spans="1:9" ht="65.25">
      <c r="A29" s="862"/>
      <c r="B29" s="863"/>
      <c r="C29" s="866" t="s">
        <v>1771</v>
      </c>
      <c r="D29" s="862"/>
      <c r="E29" s="697"/>
      <c r="F29" s="698"/>
      <c r="G29" s="818"/>
      <c r="H29" s="698"/>
      <c r="I29" s="698" t="s">
        <v>1818</v>
      </c>
    </row>
    <row r="30" spans="1:9" ht="65.25">
      <c r="A30" s="862"/>
      <c r="B30" s="863"/>
      <c r="C30" s="866" t="s">
        <v>1772</v>
      </c>
      <c r="D30" s="862"/>
      <c r="E30" s="697"/>
      <c r="F30" s="698"/>
      <c r="G30" s="818"/>
      <c r="H30" s="698"/>
      <c r="I30" s="698"/>
    </row>
    <row r="31" spans="1:9" ht="43.5">
      <c r="A31" s="862"/>
      <c r="B31" s="863"/>
      <c r="C31" s="866" t="s">
        <v>1732</v>
      </c>
      <c r="D31" s="862" t="s">
        <v>1820</v>
      </c>
      <c r="E31" s="698" t="s">
        <v>1821</v>
      </c>
      <c r="F31" s="698" t="s">
        <v>1767</v>
      </c>
      <c r="G31" s="818"/>
      <c r="H31" s="698"/>
      <c r="I31" s="698" t="s">
        <v>555</v>
      </c>
    </row>
    <row r="32" spans="1:9" ht="43.5">
      <c r="A32" s="862"/>
      <c r="B32" s="863"/>
      <c r="C32" s="866" t="s">
        <v>1822</v>
      </c>
      <c r="D32" s="862" t="s">
        <v>395</v>
      </c>
      <c r="E32" s="698"/>
      <c r="F32" s="698"/>
      <c r="G32" s="867">
        <v>4000</v>
      </c>
      <c r="H32" s="698" t="s">
        <v>535</v>
      </c>
      <c r="I32" s="698" t="s">
        <v>542</v>
      </c>
    </row>
    <row r="33" spans="1:9" ht="65.25">
      <c r="A33" s="862"/>
      <c r="B33" s="863"/>
      <c r="C33" s="866" t="s">
        <v>650</v>
      </c>
      <c r="D33" s="862" t="s">
        <v>396</v>
      </c>
      <c r="E33" s="698"/>
      <c r="F33" s="698"/>
      <c r="G33" s="867">
        <f>92*100</f>
        <v>9200</v>
      </c>
      <c r="H33" s="698" t="s">
        <v>535</v>
      </c>
      <c r="I33" s="698"/>
    </row>
    <row r="34" spans="1:9" ht="43.5">
      <c r="A34" s="862"/>
      <c r="B34" s="863"/>
      <c r="C34" s="866" t="s">
        <v>1733</v>
      </c>
      <c r="D34" s="862"/>
      <c r="E34" s="698"/>
      <c r="F34" s="698"/>
      <c r="G34" s="818"/>
      <c r="H34" s="698"/>
      <c r="I34" s="698"/>
    </row>
    <row r="35" spans="1:9" ht="87">
      <c r="A35" s="862"/>
      <c r="B35" s="863"/>
      <c r="C35" s="866" t="s">
        <v>2832</v>
      </c>
      <c r="D35" s="862" t="s">
        <v>2833</v>
      </c>
      <c r="E35" s="698" t="s">
        <v>2834</v>
      </c>
      <c r="F35" s="698" t="s">
        <v>1767</v>
      </c>
      <c r="G35" s="867">
        <v>3000</v>
      </c>
      <c r="H35" s="698"/>
      <c r="I35" s="698"/>
    </row>
    <row r="36" spans="1:9" ht="43.5">
      <c r="A36" s="862"/>
      <c r="B36" s="863"/>
      <c r="C36" s="866" t="s">
        <v>2835</v>
      </c>
      <c r="D36" s="862" t="s">
        <v>1734</v>
      </c>
      <c r="E36" s="698" t="s">
        <v>1735</v>
      </c>
      <c r="F36" s="698" t="s">
        <v>1736</v>
      </c>
      <c r="G36" s="867">
        <f>9*2000</f>
        <v>18000</v>
      </c>
      <c r="H36" s="698" t="s">
        <v>535</v>
      </c>
      <c r="I36" s="698" t="s">
        <v>1803</v>
      </c>
    </row>
    <row r="37" spans="1:9" ht="43.5">
      <c r="A37" s="862"/>
      <c r="B37" s="863"/>
      <c r="C37" s="862"/>
      <c r="D37" s="862" t="s">
        <v>1770</v>
      </c>
      <c r="E37" s="698" t="s">
        <v>1737</v>
      </c>
      <c r="F37" s="698"/>
      <c r="G37" s="818"/>
      <c r="H37" s="698"/>
      <c r="I37" s="698"/>
    </row>
    <row r="38" spans="1:9" ht="43.5">
      <c r="A38" s="862"/>
      <c r="B38" s="863"/>
      <c r="C38" s="866" t="s">
        <v>2836</v>
      </c>
      <c r="D38" s="862" t="s">
        <v>1734</v>
      </c>
      <c r="E38" s="698" t="s">
        <v>2837</v>
      </c>
      <c r="F38" s="698" t="s">
        <v>2471</v>
      </c>
      <c r="G38" s="867">
        <v>5000</v>
      </c>
      <c r="H38" s="698" t="s">
        <v>535</v>
      </c>
      <c r="I38" s="698" t="s">
        <v>1815</v>
      </c>
    </row>
    <row r="39" spans="1:9" ht="43.5">
      <c r="A39" s="862"/>
      <c r="B39" s="863"/>
      <c r="C39" s="862"/>
      <c r="D39" s="862" t="s">
        <v>1769</v>
      </c>
      <c r="E39" s="698"/>
      <c r="F39" s="698"/>
      <c r="G39" s="818"/>
      <c r="H39" s="698"/>
      <c r="I39" s="698"/>
    </row>
    <row r="40" spans="1:9" ht="21.75">
      <c r="A40" s="862"/>
      <c r="B40" s="863"/>
      <c r="C40" s="862"/>
      <c r="D40" s="862"/>
      <c r="E40" s="698"/>
      <c r="F40" s="698"/>
      <c r="G40" s="818"/>
      <c r="H40" s="698"/>
      <c r="I40" s="698"/>
    </row>
    <row r="41" spans="1:9" ht="43.5">
      <c r="A41" s="862"/>
      <c r="B41" s="863"/>
      <c r="C41" s="866" t="s">
        <v>1738</v>
      </c>
      <c r="D41" s="862" t="s">
        <v>1833</v>
      </c>
      <c r="E41" s="698"/>
      <c r="F41" s="698"/>
      <c r="G41" s="818"/>
      <c r="H41" s="698"/>
      <c r="I41" s="698"/>
    </row>
    <row r="42" spans="1:9" ht="43.5">
      <c r="A42" s="862"/>
      <c r="B42" s="863"/>
      <c r="C42" s="866" t="s">
        <v>1739</v>
      </c>
      <c r="D42" s="862" t="s">
        <v>397</v>
      </c>
      <c r="E42" s="698"/>
      <c r="F42" s="698"/>
      <c r="G42" s="818"/>
      <c r="H42" s="698"/>
      <c r="I42" s="698"/>
    </row>
    <row r="43" spans="1:9" ht="65.25">
      <c r="A43" s="862"/>
      <c r="B43" s="863"/>
      <c r="C43" s="866" t="s">
        <v>401</v>
      </c>
      <c r="D43" s="862"/>
      <c r="E43" s="698" t="s">
        <v>398</v>
      </c>
      <c r="F43" s="698" t="s">
        <v>399</v>
      </c>
      <c r="G43" s="867">
        <f>(75*100)*2+2000</f>
        <v>17000</v>
      </c>
      <c r="H43" s="698" t="s">
        <v>535</v>
      </c>
      <c r="I43" s="698" t="s">
        <v>403</v>
      </c>
    </row>
    <row r="44" spans="1:9" ht="65.25">
      <c r="A44" s="862"/>
      <c r="B44" s="863"/>
      <c r="C44" s="866" t="s">
        <v>402</v>
      </c>
      <c r="D44" s="862"/>
      <c r="E44" s="698" t="s">
        <v>398</v>
      </c>
      <c r="F44" s="698" t="s">
        <v>399</v>
      </c>
      <c r="G44" s="867">
        <f>(75*100)*2</f>
        <v>15000</v>
      </c>
      <c r="H44" s="698" t="s">
        <v>535</v>
      </c>
      <c r="I44" s="698" t="s">
        <v>404</v>
      </c>
    </row>
    <row r="45" spans="1:9" ht="43.5">
      <c r="A45" s="862"/>
      <c r="B45" s="863"/>
      <c r="C45" s="865" t="s">
        <v>1740</v>
      </c>
      <c r="D45" s="862"/>
      <c r="E45" s="698"/>
      <c r="F45" s="698"/>
      <c r="G45" s="818"/>
      <c r="H45" s="698"/>
      <c r="I45" s="698"/>
    </row>
    <row r="46" spans="1:9" ht="43.5">
      <c r="A46" s="862"/>
      <c r="B46" s="863"/>
      <c r="C46" s="865" t="s">
        <v>1741</v>
      </c>
      <c r="D46" s="862"/>
      <c r="E46" s="698"/>
      <c r="F46" s="698"/>
      <c r="G46" s="818"/>
      <c r="H46" s="698"/>
      <c r="I46" s="698"/>
    </row>
    <row r="47" spans="1:9" ht="21.75">
      <c r="A47" s="862"/>
      <c r="B47" s="863"/>
      <c r="C47" s="866" t="s">
        <v>411</v>
      </c>
      <c r="D47" s="862"/>
      <c r="E47" s="698"/>
      <c r="F47" s="698"/>
      <c r="G47" s="818"/>
      <c r="H47" s="698"/>
      <c r="I47" s="698"/>
    </row>
    <row r="48" spans="1:9" ht="21.75">
      <c r="A48" s="862"/>
      <c r="B48" s="863"/>
      <c r="C48" s="868" t="s">
        <v>408</v>
      </c>
      <c r="D48" s="862"/>
      <c r="E48" s="698"/>
      <c r="F48" s="698"/>
      <c r="G48" s="818"/>
      <c r="H48" s="698"/>
      <c r="I48" s="698"/>
    </row>
    <row r="49" spans="1:9" ht="43.5">
      <c r="A49" s="862"/>
      <c r="B49" s="863"/>
      <c r="C49" s="501" t="s">
        <v>409</v>
      </c>
      <c r="D49" s="862" t="s">
        <v>413</v>
      </c>
      <c r="E49" s="698" t="s">
        <v>2757</v>
      </c>
      <c r="F49" s="698" t="s">
        <v>405</v>
      </c>
      <c r="G49" s="867">
        <f>55*100+55*100</f>
        <v>11000</v>
      </c>
      <c r="H49" s="698" t="s">
        <v>535</v>
      </c>
      <c r="I49" s="698" t="s">
        <v>578</v>
      </c>
    </row>
    <row r="50" spans="1:9" ht="43.5">
      <c r="A50" s="862"/>
      <c r="B50" s="863"/>
      <c r="C50" s="866" t="s">
        <v>1750</v>
      </c>
      <c r="D50" s="862" t="s">
        <v>415</v>
      </c>
      <c r="E50" s="698" t="s">
        <v>1743</v>
      </c>
      <c r="F50" s="698"/>
      <c r="G50" s="818"/>
      <c r="H50" s="698"/>
      <c r="I50" s="698" t="s">
        <v>579</v>
      </c>
    </row>
    <row r="51" spans="1:9" ht="43.5">
      <c r="A51" s="862"/>
      <c r="B51" s="863"/>
      <c r="C51" s="866" t="s">
        <v>1744</v>
      </c>
      <c r="D51" s="862" t="s">
        <v>1827</v>
      </c>
      <c r="E51" s="698" t="s">
        <v>1828</v>
      </c>
      <c r="F51" s="698"/>
      <c r="G51" s="818"/>
      <c r="H51" s="698"/>
      <c r="I51" s="698"/>
    </row>
    <row r="52" spans="1:9" ht="43.5">
      <c r="A52" s="862"/>
      <c r="B52" s="863"/>
      <c r="C52" s="866" t="s">
        <v>1745</v>
      </c>
      <c r="D52" s="862" t="s">
        <v>400</v>
      </c>
      <c r="E52" s="698" t="s">
        <v>2758</v>
      </c>
      <c r="F52" s="698"/>
      <c r="G52" s="818"/>
      <c r="H52" s="698"/>
      <c r="I52" s="698"/>
    </row>
    <row r="53" spans="1:9" ht="43.5">
      <c r="A53" s="862"/>
      <c r="B53" s="863"/>
      <c r="C53" s="866" t="s">
        <v>1747</v>
      </c>
      <c r="D53" s="862" t="s">
        <v>410</v>
      </c>
      <c r="E53" s="698" t="s">
        <v>1748</v>
      </c>
      <c r="F53" s="698"/>
      <c r="G53" s="818"/>
      <c r="H53" s="698"/>
      <c r="I53" s="698"/>
    </row>
    <row r="54" spans="1:9" ht="43.5">
      <c r="A54" s="862"/>
      <c r="B54" s="863"/>
      <c r="C54" s="862"/>
      <c r="D54" s="862" t="s">
        <v>412</v>
      </c>
      <c r="E54" s="698" t="s">
        <v>1749</v>
      </c>
      <c r="F54" s="698"/>
      <c r="G54" s="818"/>
      <c r="H54" s="698"/>
      <c r="I54" s="698"/>
    </row>
    <row r="55" spans="1:9" ht="65.25">
      <c r="A55" s="862"/>
      <c r="B55" s="863"/>
      <c r="C55" s="866" t="s">
        <v>2761</v>
      </c>
      <c r="D55" s="862"/>
      <c r="E55" s="698"/>
      <c r="F55" s="698"/>
      <c r="G55" s="818"/>
      <c r="H55" s="698"/>
      <c r="I55" s="698"/>
    </row>
    <row r="56" spans="1:9" ht="43.5">
      <c r="A56" s="862"/>
      <c r="B56" s="863"/>
      <c r="C56" s="866" t="s">
        <v>2826</v>
      </c>
      <c r="D56" s="862"/>
      <c r="E56" s="698"/>
      <c r="F56" s="698" t="s">
        <v>405</v>
      </c>
      <c r="G56" s="818" t="s">
        <v>722</v>
      </c>
      <c r="H56" s="698" t="s">
        <v>539</v>
      </c>
      <c r="I56" s="698" t="s">
        <v>538</v>
      </c>
    </row>
    <row r="57" spans="1:9" ht="43.5">
      <c r="A57" s="862"/>
      <c r="B57" s="863"/>
      <c r="C57" s="866" t="s">
        <v>416</v>
      </c>
      <c r="D57" s="862"/>
      <c r="E57" s="698"/>
      <c r="F57" s="698" t="s">
        <v>405</v>
      </c>
      <c r="G57" s="818" t="s">
        <v>722</v>
      </c>
      <c r="H57" s="698"/>
      <c r="I57" s="698" t="s">
        <v>1817</v>
      </c>
    </row>
    <row r="58" spans="1:9" ht="21.75">
      <c r="A58" s="862"/>
      <c r="B58" s="863"/>
      <c r="C58" s="866" t="s">
        <v>417</v>
      </c>
      <c r="D58" s="862"/>
      <c r="E58" s="698"/>
      <c r="F58" s="698" t="s">
        <v>405</v>
      </c>
      <c r="G58" s="818" t="s">
        <v>722</v>
      </c>
      <c r="H58" s="698"/>
      <c r="I58" s="698" t="s">
        <v>579</v>
      </c>
    </row>
    <row r="59" spans="1:9" ht="43.5">
      <c r="A59" s="862"/>
      <c r="B59" s="863"/>
      <c r="C59" s="866" t="s">
        <v>418</v>
      </c>
      <c r="D59" s="862"/>
      <c r="E59" s="698"/>
      <c r="F59" s="698"/>
      <c r="G59" s="818"/>
      <c r="H59" s="698"/>
      <c r="I59" s="698" t="s">
        <v>1817</v>
      </c>
    </row>
    <row r="60" spans="1:9" ht="21.75">
      <c r="A60" s="862"/>
      <c r="B60" s="863"/>
      <c r="C60" s="866" t="s">
        <v>419</v>
      </c>
      <c r="D60" s="862"/>
      <c r="E60" s="698"/>
      <c r="F60" s="698"/>
      <c r="G60" s="818"/>
      <c r="H60" s="698"/>
      <c r="I60" s="698" t="s">
        <v>579</v>
      </c>
    </row>
    <row r="61" spans="1:9" ht="43.5">
      <c r="A61" s="862"/>
      <c r="B61" s="863"/>
      <c r="C61" s="866" t="s">
        <v>420</v>
      </c>
      <c r="D61" s="862"/>
      <c r="E61" s="698"/>
      <c r="F61" s="698"/>
      <c r="G61" s="818"/>
      <c r="H61" s="698"/>
      <c r="I61" s="698" t="s">
        <v>1817</v>
      </c>
    </row>
    <row r="62" spans="1:9" ht="43.5">
      <c r="A62" s="862"/>
      <c r="B62" s="863"/>
      <c r="C62" s="866" t="s">
        <v>414</v>
      </c>
      <c r="D62" s="862"/>
      <c r="E62" s="698"/>
      <c r="F62" s="698"/>
      <c r="G62" s="818"/>
      <c r="H62" s="698"/>
      <c r="I62" s="698" t="s">
        <v>579</v>
      </c>
    </row>
    <row r="63" spans="1:9" ht="21.75">
      <c r="A63" s="862"/>
      <c r="B63" s="863"/>
      <c r="C63" s="868" t="s">
        <v>2760</v>
      </c>
      <c r="D63" s="501"/>
      <c r="E63" s="501"/>
      <c r="F63" s="698"/>
      <c r="G63" s="818"/>
      <c r="H63" s="698"/>
      <c r="I63" s="698"/>
    </row>
    <row r="64" spans="1:9" ht="43.5">
      <c r="A64" s="862"/>
      <c r="B64" s="863"/>
      <c r="C64" s="501" t="s">
        <v>2762</v>
      </c>
      <c r="D64" s="862" t="s">
        <v>407</v>
      </c>
      <c r="E64" s="698" t="s">
        <v>1742</v>
      </c>
      <c r="F64" s="698" t="s">
        <v>405</v>
      </c>
      <c r="G64" s="867">
        <f>44*100+44*100</f>
        <v>8800</v>
      </c>
      <c r="H64" s="698" t="s">
        <v>535</v>
      </c>
      <c r="I64" s="698" t="s">
        <v>1817</v>
      </c>
    </row>
    <row r="65" spans="1:9" ht="43.5">
      <c r="A65" s="862"/>
      <c r="B65" s="863"/>
      <c r="C65" s="866" t="s">
        <v>1750</v>
      </c>
      <c r="D65" s="862" t="s">
        <v>1823</v>
      </c>
      <c r="E65" s="698" t="s">
        <v>1743</v>
      </c>
      <c r="F65" s="698"/>
      <c r="G65" s="818"/>
      <c r="H65" s="698"/>
      <c r="I65" s="698" t="s">
        <v>579</v>
      </c>
    </row>
    <row r="66" spans="1:9" ht="43.5">
      <c r="A66" s="862"/>
      <c r="B66" s="863"/>
      <c r="C66" s="866" t="s">
        <v>1744</v>
      </c>
      <c r="D66" s="862" t="s">
        <v>1826</v>
      </c>
      <c r="E66" s="698" t="s">
        <v>1828</v>
      </c>
      <c r="F66" s="698"/>
      <c r="G66" s="818"/>
      <c r="H66" s="698"/>
      <c r="I66" s="698"/>
    </row>
    <row r="67" spans="1:9" ht="43.5">
      <c r="A67" s="862"/>
      <c r="B67" s="863"/>
      <c r="C67" s="866" t="s">
        <v>1751</v>
      </c>
      <c r="D67" s="862" t="s">
        <v>1824</v>
      </c>
      <c r="E67" s="698" t="s">
        <v>1746</v>
      </c>
      <c r="F67" s="698"/>
      <c r="G67" s="818"/>
      <c r="H67" s="698"/>
      <c r="I67" s="698"/>
    </row>
    <row r="68" spans="1:9" ht="43.5">
      <c r="A68" s="862"/>
      <c r="B68" s="863"/>
      <c r="C68" s="866" t="s">
        <v>1752</v>
      </c>
      <c r="D68" s="862" t="s">
        <v>1825</v>
      </c>
      <c r="E68" s="698" t="s">
        <v>1748</v>
      </c>
      <c r="F68" s="698"/>
      <c r="G68" s="818"/>
      <c r="H68" s="698"/>
      <c r="I68" s="698"/>
    </row>
    <row r="69" spans="1:9" ht="43.5">
      <c r="A69" s="862"/>
      <c r="B69" s="863"/>
      <c r="C69" s="866" t="s">
        <v>1753</v>
      </c>
      <c r="D69" s="862"/>
      <c r="E69" s="698" t="s">
        <v>1749</v>
      </c>
      <c r="F69" s="698"/>
      <c r="G69" s="818"/>
      <c r="H69" s="698"/>
      <c r="I69" s="698"/>
    </row>
    <row r="70" spans="1:9" ht="65.25">
      <c r="A70" s="862"/>
      <c r="B70" s="863"/>
      <c r="C70" s="866" t="s">
        <v>2761</v>
      </c>
      <c r="D70" s="862"/>
      <c r="E70" s="698"/>
      <c r="F70" s="698"/>
      <c r="G70" s="818"/>
      <c r="H70" s="698"/>
      <c r="I70" s="698"/>
    </row>
    <row r="71" spans="1:9" ht="43.5">
      <c r="A71" s="862"/>
      <c r="B71" s="863"/>
      <c r="C71" s="866" t="s">
        <v>2826</v>
      </c>
      <c r="D71" s="862"/>
      <c r="E71" s="698"/>
      <c r="F71" s="698" t="s">
        <v>405</v>
      </c>
      <c r="G71" s="818" t="s">
        <v>722</v>
      </c>
      <c r="H71" s="698" t="s">
        <v>539</v>
      </c>
      <c r="I71" s="698" t="s">
        <v>538</v>
      </c>
    </row>
    <row r="72" spans="1:9" ht="43.5">
      <c r="A72" s="862"/>
      <c r="B72" s="863"/>
      <c r="C72" s="866" t="s">
        <v>416</v>
      </c>
      <c r="D72" s="862"/>
      <c r="E72" s="698"/>
      <c r="F72" s="698" t="s">
        <v>405</v>
      </c>
      <c r="G72" s="818"/>
      <c r="H72" s="698"/>
      <c r="I72" s="698" t="s">
        <v>1817</v>
      </c>
    </row>
    <row r="73" spans="1:9" ht="21.75">
      <c r="A73" s="862"/>
      <c r="B73" s="863"/>
      <c r="C73" s="866" t="s">
        <v>417</v>
      </c>
      <c r="D73" s="862"/>
      <c r="E73" s="698"/>
      <c r="F73" s="698" t="s">
        <v>405</v>
      </c>
      <c r="G73" s="818"/>
      <c r="H73" s="698"/>
      <c r="I73" s="698" t="s">
        <v>579</v>
      </c>
    </row>
    <row r="74" spans="1:9" ht="43.5">
      <c r="A74" s="862"/>
      <c r="B74" s="863"/>
      <c r="C74" s="866" t="s">
        <v>418</v>
      </c>
      <c r="D74" s="862"/>
      <c r="E74" s="698"/>
      <c r="F74" s="698"/>
      <c r="G74" s="818"/>
      <c r="H74" s="698"/>
      <c r="I74" s="698" t="s">
        <v>1817</v>
      </c>
    </row>
    <row r="75" spans="1:9" ht="21.75">
      <c r="A75" s="862"/>
      <c r="B75" s="863"/>
      <c r="C75" s="866" t="s">
        <v>419</v>
      </c>
      <c r="D75" s="862"/>
      <c r="E75" s="698"/>
      <c r="F75" s="698"/>
      <c r="G75" s="818"/>
      <c r="H75" s="698"/>
      <c r="I75" s="698" t="s">
        <v>579</v>
      </c>
    </row>
    <row r="76" spans="1:9" ht="43.5">
      <c r="A76" s="862"/>
      <c r="B76" s="863"/>
      <c r="C76" s="866" t="s">
        <v>420</v>
      </c>
      <c r="D76" s="862"/>
      <c r="E76" s="698"/>
      <c r="F76" s="698"/>
      <c r="G76" s="818"/>
      <c r="H76" s="698"/>
      <c r="I76" s="698" t="s">
        <v>1817</v>
      </c>
    </row>
    <row r="77" spans="1:9" ht="43.5">
      <c r="A77" s="862"/>
      <c r="B77" s="863"/>
      <c r="C77" s="866" t="s">
        <v>414</v>
      </c>
      <c r="D77" s="862"/>
      <c r="E77" s="698"/>
      <c r="F77" s="698"/>
      <c r="G77" s="818"/>
      <c r="H77" s="698"/>
      <c r="I77" s="698" t="s">
        <v>579</v>
      </c>
    </row>
    <row r="78" spans="1:9" ht="21.75">
      <c r="A78" s="862"/>
      <c r="B78" s="863"/>
      <c r="C78" s="866" t="s">
        <v>2759</v>
      </c>
      <c r="D78" s="501"/>
      <c r="E78" s="501"/>
      <c r="F78" s="501"/>
      <c r="G78" s="501"/>
      <c r="H78" s="501"/>
      <c r="I78" s="501"/>
    </row>
    <row r="79" spans="1:9" ht="43.5">
      <c r="A79" s="862"/>
      <c r="B79" s="863"/>
      <c r="C79" s="501" t="s">
        <v>2764</v>
      </c>
      <c r="D79" s="862" t="s">
        <v>1829</v>
      </c>
      <c r="E79" s="697" t="s">
        <v>1754</v>
      </c>
      <c r="F79" s="698" t="s">
        <v>405</v>
      </c>
      <c r="G79" s="867">
        <f>50*100+50*100</f>
        <v>10000</v>
      </c>
      <c r="H79" s="698" t="s">
        <v>535</v>
      </c>
      <c r="I79" s="698" t="s">
        <v>1817</v>
      </c>
    </row>
    <row r="80" spans="1:9" ht="43.5">
      <c r="A80" s="862"/>
      <c r="B80" s="863"/>
      <c r="C80" s="866" t="s">
        <v>1750</v>
      </c>
      <c r="D80" s="862" t="s">
        <v>406</v>
      </c>
      <c r="E80" s="697" t="s">
        <v>1743</v>
      </c>
      <c r="F80" s="698"/>
      <c r="G80" s="818"/>
      <c r="H80" s="698"/>
      <c r="I80" s="698" t="s">
        <v>579</v>
      </c>
    </row>
    <row r="81" spans="1:9" ht="43.5">
      <c r="A81" s="862"/>
      <c r="B81" s="863"/>
      <c r="C81" s="866" t="s">
        <v>1744</v>
      </c>
      <c r="D81" s="862"/>
      <c r="E81" s="697" t="s">
        <v>1830</v>
      </c>
      <c r="F81" s="698"/>
      <c r="G81" s="818"/>
      <c r="H81" s="698"/>
      <c r="I81" s="698"/>
    </row>
    <row r="82" spans="1:9" ht="43.5">
      <c r="A82" s="862"/>
      <c r="B82" s="863"/>
      <c r="C82" s="866" t="s">
        <v>1751</v>
      </c>
      <c r="D82" s="862"/>
      <c r="E82" s="697" t="s">
        <v>1755</v>
      </c>
      <c r="F82" s="698"/>
      <c r="G82" s="818"/>
      <c r="H82" s="698"/>
      <c r="I82" s="698"/>
    </row>
    <row r="83" spans="1:9" ht="43.5">
      <c r="A83" s="862"/>
      <c r="B83" s="863"/>
      <c r="C83" s="866" t="s">
        <v>1752</v>
      </c>
      <c r="D83" s="862"/>
      <c r="E83" s="697" t="s">
        <v>1756</v>
      </c>
      <c r="F83" s="698"/>
      <c r="G83" s="818"/>
      <c r="H83" s="698"/>
      <c r="I83" s="698"/>
    </row>
    <row r="84" spans="1:9" ht="43.5">
      <c r="A84" s="862"/>
      <c r="B84" s="863"/>
      <c r="C84" s="866" t="s">
        <v>1753</v>
      </c>
      <c r="D84" s="862"/>
      <c r="E84" s="697" t="s">
        <v>1749</v>
      </c>
      <c r="F84" s="698"/>
      <c r="G84" s="818"/>
      <c r="H84" s="698"/>
      <c r="I84" s="698"/>
    </row>
    <row r="85" spans="1:9" ht="65.25">
      <c r="A85" s="862"/>
      <c r="B85" s="863"/>
      <c r="C85" s="866" t="s">
        <v>2761</v>
      </c>
      <c r="D85" s="862"/>
      <c r="E85" s="698"/>
      <c r="F85" s="698"/>
      <c r="G85" s="818"/>
      <c r="H85" s="698"/>
      <c r="I85" s="698"/>
    </row>
    <row r="86" spans="1:9" ht="43.5">
      <c r="A86" s="862"/>
      <c r="B86" s="863"/>
      <c r="C86" s="866" t="s">
        <v>2826</v>
      </c>
      <c r="D86" s="862"/>
      <c r="E86" s="698"/>
      <c r="F86" s="698" t="s">
        <v>405</v>
      </c>
      <c r="G86" s="818" t="s">
        <v>722</v>
      </c>
      <c r="H86" s="698" t="s">
        <v>539</v>
      </c>
      <c r="I86" s="698" t="s">
        <v>538</v>
      </c>
    </row>
    <row r="87" spans="1:9" ht="43.5">
      <c r="A87" s="862"/>
      <c r="B87" s="863"/>
      <c r="C87" s="866" t="s">
        <v>416</v>
      </c>
      <c r="D87" s="862"/>
      <c r="E87" s="698"/>
      <c r="F87" s="698" t="s">
        <v>405</v>
      </c>
      <c r="G87" s="818"/>
      <c r="H87" s="698"/>
      <c r="I87" s="698" t="s">
        <v>1817</v>
      </c>
    </row>
    <row r="88" spans="1:9" ht="21.75">
      <c r="A88" s="862"/>
      <c r="B88" s="863"/>
      <c r="C88" s="866" t="s">
        <v>417</v>
      </c>
      <c r="D88" s="862"/>
      <c r="E88" s="698"/>
      <c r="F88" s="698" t="s">
        <v>405</v>
      </c>
      <c r="G88" s="818"/>
      <c r="H88" s="698"/>
      <c r="I88" s="698" t="s">
        <v>579</v>
      </c>
    </row>
    <row r="89" spans="1:9" ht="21.75">
      <c r="A89" s="862"/>
      <c r="B89" s="863"/>
      <c r="C89" s="866" t="s">
        <v>418</v>
      </c>
      <c r="D89" s="862"/>
      <c r="E89" s="698"/>
      <c r="F89" s="698"/>
      <c r="G89" s="818"/>
      <c r="H89" s="698"/>
      <c r="I89" s="698" t="s">
        <v>1817</v>
      </c>
    </row>
    <row r="90" spans="1:9" ht="21.75">
      <c r="A90" s="862"/>
      <c r="B90" s="863"/>
      <c r="C90" s="866" t="s">
        <v>419</v>
      </c>
      <c r="D90" s="862"/>
      <c r="E90" s="698"/>
      <c r="F90" s="698"/>
      <c r="G90" s="818"/>
      <c r="H90" s="698"/>
      <c r="I90" s="698" t="s">
        <v>579</v>
      </c>
    </row>
    <row r="91" spans="1:9" ht="21.75">
      <c r="A91" s="862"/>
      <c r="B91" s="863"/>
      <c r="C91" s="866" t="s">
        <v>420</v>
      </c>
      <c r="D91" s="862"/>
      <c r="E91" s="698"/>
      <c r="F91" s="698"/>
      <c r="G91" s="818"/>
      <c r="H91" s="698"/>
      <c r="I91" s="698" t="s">
        <v>1817</v>
      </c>
    </row>
    <row r="92" spans="1:9" ht="21.75">
      <c r="A92" s="862"/>
      <c r="B92" s="863"/>
      <c r="C92" s="866" t="s">
        <v>2848</v>
      </c>
      <c r="D92" s="862"/>
      <c r="E92" s="698"/>
      <c r="F92" s="869">
        <v>20271</v>
      </c>
      <c r="G92" s="867">
        <f>30*100*5</f>
        <v>15000</v>
      </c>
      <c r="H92" s="698" t="s">
        <v>535</v>
      </c>
      <c r="I92" s="698" t="s">
        <v>579</v>
      </c>
    </row>
    <row r="93" spans="1:9" ht="21.75">
      <c r="A93" s="862"/>
      <c r="B93" s="863"/>
      <c r="C93" s="866" t="s">
        <v>2763</v>
      </c>
      <c r="D93" s="698"/>
      <c r="E93" s="501"/>
      <c r="F93" s="698"/>
      <c r="G93" s="818"/>
      <c r="H93" s="698"/>
      <c r="I93" s="698"/>
    </row>
    <row r="94" spans="1:9" ht="21.75">
      <c r="A94" s="862"/>
      <c r="B94" s="863"/>
      <c r="C94" s="501" t="s">
        <v>2765</v>
      </c>
      <c r="D94" s="862" t="s">
        <v>1829</v>
      </c>
      <c r="E94" s="697" t="s">
        <v>1757</v>
      </c>
      <c r="F94" s="698" t="s">
        <v>405</v>
      </c>
      <c r="G94" s="867">
        <f>50*200</f>
        <v>10000</v>
      </c>
      <c r="H94" s="698" t="s">
        <v>535</v>
      </c>
      <c r="I94" s="698" t="s">
        <v>1803</v>
      </c>
    </row>
    <row r="95" spans="1:9" ht="21.75">
      <c r="A95" s="862"/>
      <c r="B95" s="863"/>
      <c r="C95" s="866" t="s">
        <v>1750</v>
      </c>
      <c r="D95" s="862" t="s">
        <v>406</v>
      </c>
      <c r="E95" s="697" t="s">
        <v>1743</v>
      </c>
      <c r="F95" s="698"/>
      <c r="G95" s="818"/>
      <c r="H95" s="698"/>
      <c r="I95" s="698" t="s">
        <v>1817</v>
      </c>
    </row>
    <row r="96" spans="1:9" ht="21.75">
      <c r="A96" s="862"/>
      <c r="B96" s="863"/>
      <c r="C96" s="866" t="s">
        <v>1744</v>
      </c>
      <c r="D96" s="862"/>
      <c r="E96" s="697" t="s">
        <v>1828</v>
      </c>
      <c r="F96" s="698"/>
      <c r="G96" s="818"/>
      <c r="H96" s="698"/>
      <c r="I96" s="698" t="s">
        <v>579</v>
      </c>
    </row>
    <row r="97" spans="1:9" ht="21.75">
      <c r="A97" s="862"/>
      <c r="B97" s="863"/>
      <c r="C97" s="866" t="s">
        <v>1758</v>
      </c>
      <c r="D97" s="501"/>
      <c r="E97" s="501"/>
      <c r="F97" s="698"/>
      <c r="G97" s="818"/>
      <c r="H97" s="698"/>
      <c r="I97" s="698" t="s">
        <v>1815</v>
      </c>
    </row>
    <row r="98" spans="1:9" ht="43.5">
      <c r="A98" s="862"/>
      <c r="B98" s="863"/>
      <c r="C98" s="870" t="s">
        <v>1760</v>
      </c>
      <c r="D98" s="501"/>
      <c r="E98" s="501" t="s">
        <v>1759</v>
      </c>
      <c r="F98" s="698"/>
      <c r="G98" s="818"/>
      <c r="H98" s="698"/>
      <c r="I98" s="862"/>
    </row>
    <row r="99" spans="1:9" ht="21.75">
      <c r="A99" s="862"/>
      <c r="B99" s="863"/>
      <c r="C99" s="697" t="s">
        <v>1752</v>
      </c>
      <c r="D99" s="501"/>
      <c r="E99" s="501" t="s">
        <v>1761</v>
      </c>
      <c r="F99" s="698"/>
      <c r="G99" s="818"/>
      <c r="H99" s="698"/>
      <c r="I99" s="862"/>
    </row>
    <row r="100" spans="1:9" ht="21.75">
      <c r="A100" s="862"/>
      <c r="B100" s="863"/>
      <c r="C100" s="697"/>
      <c r="D100" s="862"/>
      <c r="E100" s="501" t="s">
        <v>1749</v>
      </c>
      <c r="F100" s="698"/>
      <c r="G100" s="818"/>
      <c r="H100" s="698"/>
      <c r="I100" s="862"/>
    </row>
    <row r="101" spans="1:9" ht="21.75">
      <c r="A101" s="862"/>
      <c r="B101" s="863"/>
      <c r="C101" s="866" t="s">
        <v>2768</v>
      </c>
      <c r="D101" s="862"/>
      <c r="E101" s="698"/>
      <c r="F101" s="698"/>
      <c r="G101" s="818"/>
      <c r="H101" s="698"/>
      <c r="I101" s="698"/>
    </row>
    <row r="102" spans="1:9" ht="21.75">
      <c r="A102" s="862"/>
      <c r="B102" s="863"/>
      <c r="C102" s="866" t="s">
        <v>2826</v>
      </c>
      <c r="D102" s="862"/>
      <c r="E102" s="698"/>
      <c r="F102" s="698" t="s">
        <v>405</v>
      </c>
      <c r="G102" s="818" t="s">
        <v>722</v>
      </c>
      <c r="H102" s="698" t="s">
        <v>539</v>
      </c>
      <c r="I102" s="698" t="s">
        <v>538</v>
      </c>
    </row>
    <row r="103" spans="1:9" ht="21.75">
      <c r="A103" s="862"/>
      <c r="B103" s="863"/>
      <c r="C103" s="866" t="s">
        <v>416</v>
      </c>
      <c r="D103" s="862"/>
      <c r="E103" s="698"/>
      <c r="F103" s="698"/>
      <c r="G103" s="818"/>
      <c r="H103" s="698"/>
      <c r="I103" s="698" t="s">
        <v>1817</v>
      </c>
    </row>
    <row r="104" spans="1:9" ht="21.75">
      <c r="A104" s="862"/>
      <c r="B104" s="863"/>
      <c r="C104" s="866" t="s">
        <v>417</v>
      </c>
      <c r="D104" s="862"/>
      <c r="E104" s="698"/>
      <c r="F104" s="698" t="s">
        <v>405</v>
      </c>
      <c r="G104" s="818"/>
      <c r="H104" s="698"/>
      <c r="I104" s="698" t="s">
        <v>579</v>
      </c>
    </row>
    <row r="105" spans="1:9" ht="43.5">
      <c r="A105" s="862"/>
      <c r="B105" s="863"/>
      <c r="C105" s="866" t="s">
        <v>2766</v>
      </c>
      <c r="D105" s="862"/>
      <c r="E105" s="698"/>
      <c r="F105" s="698"/>
      <c r="G105" s="818"/>
      <c r="H105" s="698"/>
      <c r="I105" s="698" t="s">
        <v>1817</v>
      </c>
    </row>
    <row r="106" spans="1:9" ht="21.75">
      <c r="A106" s="862"/>
      <c r="B106" s="863"/>
      <c r="C106" s="866" t="s">
        <v>419</v>
      </c>
      <c r="D106" s="862"/>
      <c r="E106" s="698"/>
      <c r="F106" s="698"/>
      <c r="G106" s="818"/>
      <c r="H106" s="698"/>
      <c r="I106" s="698" t="s">
        <v>579</v>
      </c>
    </row>
    <row r="107" spans="1:9" ht="21.75">
      <c r="A107" s="862"/>
      <c r="B107" s="863"/>
      <c r="C107" s="866" t="s">
        <v>420</v>
      </c>
      <c r="D107" s="862"/>
      <c r="E107" s="698"/>
      <c r="F107" s="698"/>
      <c r="G107" s="818"/>
      <c r="H107" s="698"/>
      <c r="I107" s="698" t="s">
        <v>1817</v>
      </c>
    </row>
    <row r="108" spans="1:9" ht="21.75">
      <c r="A108" s="862"/>
      <c r="B108" s="863"/>
      <c r="C108" s="866" t="s">
        <v>2767</v>
      </c>
      <c r="D108" s="862"/>
      <c r="E108" s="698"/>
      <c r="F108" s="698"/>
      <c r="G108" s="818"/>
      <c r="H108" s="698"/>
      <c r="I108" s="698" t="s">
        <v>579</v>
      </c>
    </row>
    <row r="109" spans="1:9" ht="21.75">
      <c r="A109" s="862"/>
      <c r="B109" s="863"/>
      <c r="C109" s="501"/>
      <c r="D109" s="698"/>
      <c r="E109" s="698"/>
      <c r="F109" s="698"/>
      <c r="G109" s="698"/>
      <c r="H109" s="698"/>
      <c r="I109" s="698"/>
    </row>
    <row r="110" spans="1:9" ht="21.75">
      <c r="A110" s="862"/>
      <c r="B110" s="863"/>
      <c r="C110" s="866" t="s">
        <v>2769</v>
      </c>
      <c r="D110" s="862"/>
      <c r="E110" s="501"/>
      <c r="F110" s="698"/>
      <c r="G110" s="818"/>
      <c r="H110" s="698"/>
      <c r="I110" s="862"/>
    </row>
    <row r="111" spans="1:9" ht="21.75">
      <c r="A111" s="862"/>
      <c r="B111" s="863"/>
      <c r="C111" s="501" t="s">
        <v>2771</v>
      </c>
      <c r="D111" s="862"/>
      <c r="E111" s="501"/>
      <c r="F111" s="698"/>
      <c r="G111" s="818"/>
      <c r="H111" s="698"/>
      <c r="I111" s="862"/>
    </row>
    <row r="112" spans="1:9" ht="43.5">
      <c r="A112" s="862"/>
      <c r="B112" s="871"/>
      <c r="C112" s="501" t="s">
        <v>1744</v>
      </c>
      <c r="D112" s="862"/>
      <c r="E112" s="697" t="s">
        <v>1762</v>
      </c>
      <c r="F112" s="698"/>
      <c r="G112" s="818"/>
      <c r="H112" s="698"/>
      <c r="I112" s="862"/>
    </row>
    <row r="113" spans="1:9" ht="21.75">
      <c r="A113" s="862"/>
      <c r="B113" s="871"/>
      <c r="C113" s="501" t="s">
        <v>1763</v>
      </c>
      <c r="D113" s="698"/>
      <c r="E113" s="697" t="s">
        <v>1743</v>
      </c>
      <c r="F113" s="698"/>
      <c r="G113" s="818"/>
      <c r="H113" s="698"/>
      <c r="I113" s="698"/>
    </row>
    <row r="114" spans="1:9" ht="21.75">
      <c r="A114" s="862"/>
      <c r="B114" s="871"/>
      <c r="C114" s="866" t="s">
        <v>1758</v>
      </c>
      <c r="D114" s="698"/>
      <c r="E114" s="697" t="s">
        <v>2825</v>
      </c>
      <c r="F114" s="698"/>
      <c r="G114" s="818"/>
      <c r="H114" s="698"/>
      <c r="I114" s="698"/>
    </row>
    <row r="115" spans="1:9" ht="21.75">
      <c r="A115" s="698"/>
      <c r="B115" s="871"/>
      <c r="C115" s="866" t="s">
        <v>1765</v>
      </c>
      <c r="D115" s="698"/>
      <c r="E115" s="501" t="s">
        <v>1764</v>
      </c>
      <c r="F115" s="698"/>
      <c r="G115" s="818"/>
      <c r="H115" s="698"/>
      <c r="I115" s="698"/>
    </row>
    <row r="116" spans="1:9" ht="21.75">
      <c r="A116" s="698"/>
      <c r="B116" s="871"/>
      <c r="C116" s="501" t="s">
        <v>1752</v>
      </c>
      <c r="D116" s="698"/>
      <c r="E116" s="501" t="s">
        <v>1761</v>
      </c>
      <c r="F116" s="698"/>
      <c r="G116" s="818"/>
      <c r="H116" s="698"/>
      <c r="I116" s="698"/>
    </row>
    <row r="117" spans="1:9" ht="21.75">
      <c r="A117" s="698"/>
      <c r="B117" s="871"/>
      <c r="C117" s="501" t="s">
        <v>1753</v>
      </c>
      <c r="D117" s="698"/>
      <c r="E117" s="501" t="s">
        <v>1749</v>
      </c>
      <c r="F117" s="698"/>
      <c r="G117" s="818"/>
      <c r="H117" s="698"/>
      <c r="I117" s="698"/>
    </row>
    <row r="118" spans="1:9" ht="21.75">
      <c r="A118" s="501"/>
      <c r="B118" s="871"/>
      <c r="C118" s="501" t="s">
        <v>2770</v>
      </c>
      <c r="D118" s="862" t="s">
        <v>1829</v>
      </c>
      <c r="E118" s="501" t="s">
        <v>2775</v>
      </c>
      <c r="F118" s="869">
        <v>20090</v>
      </c>
      <c r="G118" s="867">
        <f>10*5*200</f>
        <v>10000</v>
      </c>
      <c r="H118" s="698" t="s">
        <v>535</v>
      </c>
      <c r="I118" s="698" t="s">
        <v>2779</v>
      </c>
    </row>
    <row r="119" spans="1:9" ht="21.75">
      <c r="A119" s="501"/>
      <c r="B119" s="871"/>
      <c r="C119" s="866" t="s">
        <v>2772</v>
      </c>
      <c r="D119" s="862" t="s">
        <v>406</v>
      </c>
      <c r="E119" s="501"/>
      <c r="F119" s="698"/>
      <c r="G119" s="818"/>
      <c r="H119" s="698"/>
      <c r="I119" s="698" t="s">
        <v>1817</v>
      </c>
    </row>
    <row r="120" spans="1:9" ht="21.75">
      <c r="A120" s="501"/>
      <c r="B120" s="871"/>
      <c r="C120" s="866" t="s">
        <v>2773</v>
      </c>
      <c r="D120" s="698"/>
      <c r="E120" s="501"/>
      <c r="F120" s="698"/>
      <c r="G120" s="818"/>
      <c r="H120" s="698"/>
      <c r="I120" s="698" t="s">
        <v>2780</v>
      </c>
    </row>
    <row r="121" spans="1:9" ht="21.75">
      <c r="A121" s="501"/>
      <c r="B121" s="871"/>
      <c r="C121" s="866" t="s">
        <v>416</v>
      </c>
      <c r="D121" s="698"/>
      <c r="E121" s="501" t="s">
        <v>2775</v>
      </c>
      <c r="F121" s="869">
        <v>20090</v>
      </c>
      <c r="G121" s="818" t="s">
        <v>722</v>
      </c>
      <c r="H121" s="698" t="s">
        <v>539</v>
      </c>
      <c r="I121" s="698" t="s">
        <v>537</v>
      </c>
    </row>
    <row r="122" spans="1:9" ht="21.75">
      <c r="A122" s="501"/>
      <c r="B122" s="871"/>
      <c r="C122" s="866" t="s">
        <v>417</v>
      </c>
      <c r="D122" s="698"/>
      <c r="E122" s="501"/>
      <c r="F122" s="869">
        <v>20090</v>
      </c>
      <c r="G122" s="818" t="s">
        <v>722</v>
      </c>
      <c r="H122" s="698" t="s">
        <v>539</v>
      </c>
      <c r="I122" s="698" t="s">
        <v>580</v>
      </c>
    </row>
    <row r="123" spans="1:9" ht="43.5">
      <c r="A123" s="501"/>
      <c r="B123" s="871"/>
      <c r="C123" s="866" t="s">
        <v>2774</v>
      </c>
      <c r="D123" s="698"/>
      <c r="E123" s="501"/>
      <c r="F123" s="869">
        <v>20090</v>
      </c>
      <c r="G123" s="818" t="s">
        <v>722</v>
      </c>
      <c r="H123" s="698" t="s">
        <v>539</v>
      </c>
      <c r="I123" s="698" t="s">
        <v>1796</v>
      </c>
    </row>
    <row r="124" spans="1:9" ht="21.75">
      <c r="A124" s="501"/>
      <c r="B124" s="871"/>
      <c r="C124" s="866" t="s">
        <v>419</v>
      </c>
      <c r="D124" s="698"/>
      <c r="E124" s="501"/>
      <c r="F124" s="698" t="s">
        <v>671</v>
      </c>
      <c r="G124" s="818" t="s">
        <v>722</v>
      </c>
      <c r="H124" s="698" t="s">
        <v>539</v>
      </c>
      <c r="I124" s="698" t="s">
        <v>542</v>
      </c>
    </row>
    <row r="125" spans="1:9" ht="21.75">
      <c r="A125" s="501"/>
      <c r="B125" s="871"/>
      <c r="C125" s="866" t="s">
        <v>420</v>
      </c>
      <c r="D125" s="698"/>
      <c r="E125" s="501" t="s">
        <v>2776</v>
      </c>
      <c r="F125" s="698" t="s">
        <v>2777</v>
      </c>
      <c r="G125" s="818" t="s">
        <v>722</v>
      </c>
      <c r="H125" s="698" t="s">
        <v>539</v>
      </c>
      <c r="I125" s="698" t="s">
        <v>579</v>
      </c>
    </row>
    <row r="126" spans="1:9" ht="21.75">
      <c r="A126" s="501"/>
      <c r="B126" s="871"/>
      <c r="C126" s="866" t="s">
        <v>2767</v>
      </c>
      <c r="D126" s="698"/>
      <c r="E126" s="501" t="s">
        <v>2775</v>
      </c>
      <c r="F126" s="698" t="s">
        <v>2778</v>
      </c>
      <c r="G126" s="818" t="s">
        <v>722</v>
      </c>
      <c r="H126" s="698" t="s">
        <v>539</v>
      </c>
      <c r="I126" s="698" t="s">
        <v>2781</v>
      </c>
    </row>
    <row r="127" spans="1:9" ht="21.75">
      <c r="A127" s="698"/>
      <c r="B127" s="871"/>
      <c r="C127" s="817" t="s">
        <v>2828</v>
      </c>
      <c r="D127" s="816"/>
      <c r="E127" s="819"/>
      <c r="F127" s="816"/>
      <c r="G127" s="816"/>
      <c r="H127" s="816"/>
      <c r="I127" s="816"/>
    </row>
    <row r="128" spans="1:9" s="605" customFormat="1" ht="43.5">
      <c r="A128" s="698"/>
      <c r="B128" s="871"/>
      <c r="C128" s="817" t="s">
        <v>2827</v>
      </c>
      <c r="D128" s="819"/>
      <c r="E128" s="819" t="s">
        <v>543</v>
      </c>
      <c r="F128" s="816"/>
      <c r="G128" s="816"/>
      <c r="H128" s="816"/>
      <c r="I128" s="816"/>
    </row>
    <row r="129" spans="1:9" s="605" customFormat="1" ht="43.5">
      <c r="A129" s="698"/>
      <c r="B129" s="871"/>
      <c r="C129" s="817" t="s">
        <v>2841</v>
      </c>
      <c r="D129" s="819"/>
      <c r="E129" s="819" t="s">
        <v>544</v>
      </c>
      <c r="F129" s="816"/>
      <c r="G129" s="816"/>
      <c r="H129" s="816"/>
      <c r="I129" s="816"/>
    </row>
    <row r="130" spans="1:9" s="605" customFormat="1" ht="21.75">
      <c r="A130" s="698"/>
      <c r="B130" s="871"/>
      <c r="C130" s="819" t="s">
        <v>545</v>
      </c>
      <c r="D130" s="816"/>
      <c r="E130" s="819" t="s">
        <v>546</v>
      </c>
      <c r="F130" s="816"/>
      <c r="G130" s="816"/>
      <c r="H130" s="816"/>
      <c r="I130" s="816"/>
    </row>
    <row r="131" spans="1:9" s="605" customFormat="1" ht="21.75">
      <c r="A131" s="698"/>
      <c r="B131" s="871"/>
      <c r="C131" s="872" t="s">
        <v>2829</v>
      </c>
      <c r="D131" s="501"/>
      <c r="E131" s="819"/>
      <c r="F131" s="816"/>
      <c r="G131" s="816"/>
      <c r="H131" s="816"/>
      <c r="I131" s="816"/>
    </row>
    <row r="132" spans="1:9" s="605" customFormat="1" ht="65.25">
      <c r="A132" s="698"/>
      <c r="B132" s="871"/>
      <c r="C132" s="817" t="s">
        <v>547</v>
      </c>
      <c r="D132" s="816" t="s">
        <v>548</v>
      </c>
      <c r="E132" s="819" t="s">
        <v>549</v>
      </c>
      <c r="F132" s="821">
        <v>20090</v>
      </c>
      <c r="G132" s="873">
        <f>42*200</f>
        <v>8400</v>
      </c>
      <c r="H132" s="816" t="s">
        <v>535</v>
      </c>
      <c r="I132" s="816"/>
    </row>
    <row r="133" spans="1:9" s="605" customFormat="1" ht="21.75">
      <c r="A133" s="698"/>
      <c r="B133" s="871"/>
      <c r="C133" s="817" t="s">
        <v>550</v>
      </c>
      <c r="D133" s="816" t="s">
        <v>551</v>
      </c>
      <c r="E133" s="819" t="s">
        <v>2472</v>
      </c>
      <c r="F133" s="816" t="s">
        <v>552</v>
      </c>
      <c r="G133" s="873">
        <v>58800</v>
      </c>
      <c r="H133" s="816" t="s">
        <v>535</v>
      </c>
      <c r="I133" s="816" t="s">
        <v>542</v>
      </c>
    </row>
    <row r="134" spans="1:9" s="605" customFormat="1" ht="43.5">
      <c r="A134" s="698"/>
      <c r="B134" s="871"/>
      <c r="C134" s="817" t="s">
        <v>553</v>
      </c>
      <c r="D134" s="816" t="s">
        <v>557</v>
      </c>
      <c r="E134" s="819" t="s">
        <v>554</v>
      </c>
      <c r="F134" s="816"/>
      <c r="G134" s="816"/>
      <c r="H134" s="816"/>
      <c r="I134" s="816" t="s">
        <v>555</v>
      </c>
    </row>
    <row r="135" spans="1:9" s="605" customFormat="1" ht="43.5">
      <c r="A135" s="698"/>
      <c r="B135" s="871"/>
      <c r="C135" s="817" t="s">
        <v>556</v>
      </c>
      <c r="D135" s="816"/>
      <c r="E135" s="819" t="s">
        <v>558</v>
      </c>
      <c r="F135" s="816" t="s">
        <v>559</v>
      </c>
      <c r="G135" s="816"/>
      <c r="H135" s="816"/>
      <c r="I135" s="816" t="s">
        <v>560</v>
      </c>
    </row>
    <row r="136" spans="1:9" s="605" customFormat="1" ht="21.75">
      <c r="A136" s="698"/>
      <c r="B136" s="871"/>
      <c r="C136" s="819" t="s">
        <v>2830</v>
      </c>
      <c r="D136" s="816"/>
      <c r="E136" s="819"/>
      <c r="F136" s="816"/>
      <c r="G136" s="816"/>
      <c r="H136" s="816"/>
      <c r="I136" s="816" t="s">
        <v>537</v>
      </c>
    </row>
    <row r="137" spans="1:9" s="605" customFormat="1" ht="43.5">
      <c r="A137" s="698"/>
      <c r="B137" s="871"/>
      <c r="C137" s="817" t="s">
        <v>561</v>
      </c>
      <c r="D137" s="816"/>
      <c r="E137" s="819" t="s">
        <v>562</v>
      </c>
      <c r="F137" s="816"/>
      <c r="G137" s="816"/>
      <c r="H137" s="816"/>
      <c r="I137" s="501"/>
    </row>
    <row r="138" spans="1:9" s="605" customFormat="1" ht="21.75">
      <c r="A138" s="698"/>
      <c r="B138" s="871"/>
      <c r="C138" s="817" t="s">
        <v>563</v>
      </c>
      <c r="D138" s="816"/>
      <c r="E138" s="819"/>
      <c r="F138" s="816"/>
      <c r="G138" s="816"/>
      <c r="H138" s="816"/>
      <c r="I138" s="816"/>
    </row>
    <row r="139" spans="1:9" s="605" customFormat="1" ht="21.75">
      <c r="A139" s="698"/>
      <c r="B139" s="871"/>
      <c r="C139" s="817" t="s">
        <v>564</v>
      </c>
      <c r="D139" s="816"/>
      <c r="E139" s="819"/>
      <c r="F139" s="816"/>
      <c r="G139" s="816"/>
      <c r="H139" s="816"/>
      <c r="I139" s="816"/>
    </row>
    <row r="140" spans="1:9" s="605" customFormat="1" ht="21.75">
      <c r="A140" s="698"/>
      <c r="B140" s="871"/>
      <c r="C140" s="817" t="s">
        <v>565</v>
      </c>
      <c r="D140" s="816"/>
      <c r="E140" s="819"/>
      <c r="F140" s="816"/>
      <c r="G140" s="816"/>
      <c r="H140" s="816"/>
      <c r="I140" s="816"/>
    </row>
    <row r="141" spans="1:9" s="605" customFormat="1" ht="21.75">
      <c r="A141" s="698"/>
      <c r="B141" s="871"/>
      <c r="C141" s="817" t="s">
        <v>566</v>
      </c>
      <c r="D141" s="816"/>
      <c r="E141" s="819"/>
      <c r="F141" s="816"/>
      <c r="G141" s="816"/>
      <c r="H141" s="816"/>
      <c r="I141" s="816"/>
    </row>
    <row r="142" spans="1:9" s="605" customFormat="1" ht="21.75">
      <c r="A142" s="698"/>
      <c r="B142" s="871"/>
      <c r="C142" s="817" t="s">
        <v>567</v>
      </c>
      <c r="D142" s="816"/>
      <c r="E142" s="819"/>
      <c r="F142" s="816"/>
      <c r="G142" s="816"/>
      <c r="H142" s="816"/>
      <c r="I142" s="816"/>
    </row>
    <row r="143" spans="1:9" s="605" customFormat="1" ht="21.75">
      <c r="A143" s="698"/>
      <c r="B143" s="871"/>
      <c r="C143" s="817" t="s">
        <v>568</v>
      </c>
      <c r="D143" s="816"/>
      <c r="E143" s="819"/>
      <c r="F143" s="816"/>
      <c r="G143" s="816"/>
      <c r="H143" s="816"/>
      <c r="I143" s="816"/>
    </row>
    <row r="144" spans="1:9" s="605" customFormat="1" ht="21.75">
      <c r="A144" s="698"/>
      <c r="B144" s="871"/>
      <c r="C144" s="817" t="s">
        <v>569</v>
      </c>
      <c r="D144" s="816"/>
      <c r="E144" s="819"/>
      <c r="F144" s="816"/>
      <c r="G144" s="816"/>
      <c r="H144" s="816"/>
      <c r="I144" s="816"/>
    </row>
    <row r="145" spans="1:9" s="605" customFormat="1" ht="21.75">
      <c r="A145" s="698"/>
      <c r="B145" s="871"/>
      <c r="C145" s="817" t="s">
        <v>570</v>
      </c>
      <c r="D145" s="816"/>
      <c r="E145" s="819"/>
      <c r="F145" s="816"/>
      <c r="G145" s="816"/>
      <c r="H145" s="816"/>
      <c r="I145" s="816"/>
    </row>
    <row r="146" spans="1:9" s="605" customFormat="1" ht="21.75">
      <c r="A146" s="698"/>
      <c r="B146" s="871"/>
      <c r="C146" s="817" t="s">
        <v>571</v>
      </c>
      <c r="D146" s="816"/>
      <c r="E146" s="819"/>
      <c r="F146" s="816"/>
      <c r="G146" s="816"/>
      <c r="H146" s="816"/>
      <c r="I146" s="816"/>
    </row>
    <row r="147" spans="1:9" s="605" customFormat="1" ht="21.75">
      <c r="A147" s="698"/>
      <c r="B147" s="871"/>
      <c r="C147" s="817" t="s">
        <v>572</v>
      </c>
      <c r="D147" s="816" t="s">
        <v>2831</v>
      </c>
      <c r="E147" s="819"/>
      <c r="F147" s="818" t="s">
        <v>722</v>
      </c>
      <c r="G147" s="501"/>
      <c r="H147" s="816" t="s">
        <v>539</v>
      </c>
      <c r="I147" s="816"/>
    </row>
    <row r="148" spans="1:9" s="605" customFormat="1" ht="43.5">
      <c r="A148" s="698"/>
      <c r="B148" s="871"/>
      <c r="C148" s="817" t="s">
        <v>573</v>
      </c>
      <c r="D148" s="816"/>
      <c r="E148" s="819" t="s">
        <v>574</v>
      </c>
      <c r="F148" s="818" t="s">
        <v>722</v>
      </c>
      <c r="G148" s="501"/>
      <c r="H148" s="816" t="s">
        <v>539</v>
      </c>
      <c r="I148" s="816"/>
    </row>
    <row r="149" ht="21.75">
      <c r="G149" s="602">
        <f>SUM(G22:G147)</f>
        <v>406400</v>
      </c>
    </row>
    <row r="150" ht="21.75"/>
    <row r="151" ht="21.75"/>
    <row r="152" ht="21.75"/>
    <row r="153" ht="21.75"/>
    <row r="154" ht="21.75"/>
    <row r="155" ht="21.75"/>
    <row r="156" ht="21.75"/>
    <row r="157" ht="21.75"/>
    <row r="158" ht="21.75"/>
    <row r="159" ht="21.75"/>
    <row r="160" ht="21.75"/>
    <row r="161" ht="21.75"/>
    <row r="162" ht="21.75"/>
    <row r="163" ht="21.75"/>
    <row r="164" ht="21.75"/>
    <row r="165" ht="21.75"/>
    <row r="166" ht="21.75"/>
    <row r="167" ht="21.75"/>
    <row r="168" ht="21.75"/>
    <row r="169" ht="21.75"/>
    <row r="170" ht="21.75"/>
    <row r="171" ht="21.75"/>
    <row r="172" ht="21.75"/>
    <row r="173" ht="21.75"/>
    <row r="174" ht="21.75"/>
    <row r="175" ht="21.75"/>
    <row r="176" ht="21.75"/>
    <row r="177" ht="21.75"/>
    <row r="178" ht="21.75"/>
    <row r="179" ht="21.75"/>
    <row r="180" ht="21.75"/>
  </sheetData>
  <sheetProtection/>
  <mergeCells count="6">
    <mergeCell ref="A20:A21"/>
    <mergeCell ref="C1:G1"/>
    <mergeCell ref="C2:G2"/>
    <mergeCell ref="C20:C21"/>
    <mergeCell ref="D20:D21"/>
    <mergeCell ref="G20:H20"/>
  </mergeCells>
  <printOptions/>
  <pageMargins left="0.2362204724409449" right="0.1968503937007874" top="0.32" bottom="0.35433070866141736" header="0.31496062992125984" footer="0.31496062992125984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2"/>
  <sheetViews>
    <sheetView zoomScalePageLayoutView="0" workbookViewId="0" topLeftCell="C4">
      <selection activeCell="F26" sqref="F26"/>
    </sheetView>
  </sheetViews>
  <sheetFormatPr defaultColWidth="9.00390625" defaultRowHeight="20.25" customHeight="1"/>
  <cols>
    <col min="1" max="1" width="3.875" style="551" customWidth="1"/>
    <col min="2" max="2" width="10.50390625" style="551" bestFit="1" customWidth="1"/>
    <col min="3" max="3" width="5.75390625" style="551" customWidth="1"/>
    <col min="4" max="4" width="27.375" style="551" customWidth="1"/>
    <col min="5" max="5" width="15.875" style="551" customWidth="1"/>
    <col min="6" max="6" width="19.875" style="551" customWidth="1"/>
    <col min="7" max="7" width="11.25390625" style="551" customWidth="1"/>
    <col min="8" max="8" width="16.00390625" style="551" bestFit="1" customWidth="1"/>
    <col min="9" max="9" width="6.625" style="551" customWidth="1"/>
    <col min="10" max="10" width="12.50390625" style="551" customWidth="1"/>
    <col min="11" max="16384" width="9.00390625" style="551" customWidth="1"/>
  </cols>
  <sheetData>
    <row r="1" spans="1:10" ht="20.25" customHeight="1">
      <c r="A1" s="1044" t="s">
        <v>2473</v>
      </c>
      <c r="B1" s="1044"/>
      <c r="C1" s="1044"/>
      <c r="D1" s="1044"/>
      <c r="E1" s="1044"/>
      <c r="F1" s="1044"/>
      <c r="G1" s="1044"/>
      <c r="H1" s="1044"/>
      <c r="I1" s="1044"/>
      <c r="J1" s="1044"/>
    </row>
    <row r="2" spans="1:10" ht="20.25" customHeight="1">
      <c r="A2" s="1044" t="s">
        <v>2474</v>
      </c>
      <c r="B2" s="1044"/>
      <c r="C2" s="1044"/>
      <c r="D2" s="1044"/>
      <c r="E2" s="1044"/>
      <c r="F2" s="1044"/>
      <c r="G2" s="1044"/>
      <c r="H2" s="1044"/>
      <c r="I2" s="1044"/>
      <c r="J2" s="1044"/>
    </row>
    <row r="3" ht="20.25" customHeight="1">
      <c r="A3" s="551" t="s">
        <v>2475</v>
      </c>
    </row>
    <row r="4" ht="20.25" customHeight="1">
      <c r="A4" s="551" t="s">
        <v>2476</v>
      </c>
    </row>
    <row r="5" spans="1:4" ht="20.25" customHeight="1">
      <c r="A5" s="551" t="s">
        <v>2477</v>
      </c>
      <c r="D5" s="551" t="s">
        <v>2478</v>
      </c>
    </row>
    <row r="6" spans="1:4" ht="20.25" customHeight="1">
      <c r="A6" s="551" t="s">
        <v>2479</v>
      </c>
      <c r="D6" s="551" t="s">
        <v>2480</v>
      </c>
    </row>
    <row r="7" ht="20.25" customHeight="1">
      <c r="D7" s="551" t="s">
        <v>2481</v>
      </c>
    </row>
    <row r="8" spans="1:3" ht="20.25" customHeight="1">
      <c r="A8" s="551" t="s">
        <v>2482</v>
      </c>
      <c r="C8" s="551" t="s">
        <v>2483</v>
      </c>
    </row>
    <row r="9" spans="1:4" ht="20.25" customHeight="1">
      <c r="A9" s="551" t="s">
        <v>2484</v>
      </c>
      <c r="C9" s="551" t="s">
        <v>2698</v>
      </c>
      <c r="D9" s="551" t="s">
        <v>2699</v>
      </c>
    </row>
    <row r="10" spans="1:10" s="369" customFormat="1" ht="20.25" customHeight="1">
      <c r="A10" s="552" t="s">
        <v>518</v>
      </c>
      <c r="B10" s="552" t="s">
        <v>712</v>
      </c>
      <c r="C10" s="1045" t="s">
        <v>713</v>
      </c>
      <c r="D10" s="1046"/>
      <c r="E10" s="552" t="s">
        <v>714</v>
      </c>
      <c r="F10" s="552" t="s">
        <v>715</v>
      </c>
      <c r="G10" s="552" t="s">
        <v>716</v>
      </c>
      <c r="H10" s="1047" t="s">
        <v>519</v>
      </c>
      <c r="I10" s="1076"/>
      <c r="J10" s="552" t="s">
        <v>520</v>
      </c>
    </row>
    <row r="11" spans="1:10" s="369" customFormat="1" ht="20.25" customHeight="1">
      <c r="A11" s="553"/>
      <c r="B11" s="553" t="s">
        <v>717</v>
      </c>
      <c r="C11" s="554"/>
      <c r="D11" s="555"/>
      <c r="E11" s="553"/>
      <c r="F11" s="553" t="s">
        <v>718</v>
      </c>
      <c r="G11" s="553" t="s">
        <v>719</v>
      </c>
      <c r="H11" s="553" t="s">
        <v>521</v>
      </c>
      <c r="I11" s="556" t="s">
        <v>2485</v>
      </c>
      <c r="J11" s="553"/>
    </row>
    <row r="12" spans="1:10" ht="20.25" customHeight="1">
      <c r="A12" s="557">
        <v>20</v>
      </c>
      <c r="B12" s="557">
        <v>130220</v>
      </c>
      <c r="C12" s="558" t="s">
        <v>1711</v>
      </c>
      <c r="D12" s="559"/>
      <c r="E12" s="560"/>
      <c r="F12" s="561"/>
      <c r="G12" s="560"/>
      <c r="H12" s="560"/>
      <c r="I12" s="560"/>
      <c r="J12" s="560"/>
    </row>
    <row r="13" spans="1:10" ht="20.25" customHeight="1">
      <c r="A13" s="562"/>
      <c r="B13" s="562"/>
      <c r="C13" s="563" t="s">
        <v>2487</v>
      </c>
      <c r="D13" s="564" t="s">
        <v>2488</v>
      </c>
      <c r="E13" s="565"/>
      <c r="F13" s="561"/>
      <c r="G13" s="565"/>
      <c r="H13" s="565"/>
      <c r="I13" s="565"/>
      <c r="J13" s="565"/>
    </row>
    <row r="14" spans="1:10" ht="20.25" customHeight="1">
      <c r="A14" s="562"/>
      <c r="B14" s="562"/>
      <c r="C14" s="563" t="s">
        <v>2490</v>
      </c>
      <c r="D14" s="566"/>
      <c r="E14" s="565"/>
      <c r="F14" s="561"/>
      <c r="G14" s="565"/>
      <c r="H14" s="565"/>
      <c r="I14" s="565"/>
      <c r="J14" s="565"/>
    </row>
    <row r="15" spans="1:10" ht="20.25" customHeight="1">
      <c r="A15" s="562"/>
      <c r="B15" s="562"/>
      <c r="C15" s="567" t="s">
        <v>2492</v>
      </c>
      <c r="D15" s="566"/>
      <c r="E15" s="565" t="s">
        <v>2493</v>
      </c>
      <c r="F15" s="561"/>
      <c r="G15" s="568" t="s">
        <v>2494</v>
      </c>
      <c r="H15" s="565"/>
      <c r="I15" s="565"/>
      <c r="J15" s="565" t="s">
        <v>2495</v>
      </c>
    </row>
    <row r="16" spans="1:10" ht="20.25" customHeight="1">
      <c r="A16" s="562"/>
      <c r="B16" s="562"/>
      <c r="C16" s="567"/>
      <c r="D16" s="566" t="s">
        <v>2496</v>
      </c>
      <c r="E16" s="565"/>
      <c r="F16" s="561"/>
      <c r="G16" s="568"/>
      <c r="H16" s="565"/>
      <c r="I16" s="565"/>
      <c r="J16" s="565"/>
    </row>
    <row r="17" spans="1:10" ht="20.25" customHeight="1">
      <c r="A17" s="562"/>
      <c r="B17" s="562"/>
      <c r="C17" s="567" t="s">
        <v>2497</v>
      </c>
      <c r="D17" s="566"/>
      <c r="E17" s="565" t="s">
        <v>2493</v>
      </c>
      <c r="F17" s="561"/>
      <c r="G17" s="565" t="s">
        <v>2494</v>
      </c>
      <c r="H17" s="565"/>
      <c r="I17" s="565"/>
      <c r="J17" s="565" t="s">
        <v>2495</v>
      </c>
    </row>
    <row r="18" spans="1:10" ht="20.25" customHeight="1">
      <c r="A18" s="562"/>
      <c r="B18" s="562"/>
      <c r="C18" s="567" t="s">
        <v>2498</v>
      </c>
      <c r="D18" s="566"/>
      <c r="E18" s="565"/>
      <c r="F18" s="561"/>
      <c r="G18" s="565"/>
      <c r="H18" s="565"/>
      <c r="I18" s="565"/>
      <c r="J18" s="565"/>
    </row>
    <row r="19" spans="1:10" ht="20.25" customHeight="1">
      <c r="A19" s="562"/>
      <c r="B19" s="562"/>
      <c r="C19" s="567" t="s">
        <v>2499</v>
      </c>
      <c r="D19" s="566"/>
      <c r="E19" s="565"/>
      <c r="F19" s="561"/>
      <c r="G19" s="565"/>
      <c r="H19" s="569"/>
      <c r="I19" s="565"/>
      <c r="J19" s="565"/>
    </row>
    <row r="20" spans="1:10" ht="20.25" customHeight="1">
      <c r="A20" s="562"/>
      <c r="B20" s="562"/>
      <c r="C20" s="567" t="s">
        <v>2500</v>
      </c>
      <c r="D20" s="566" t="s">
        <v>2501</v>
      </c>
      <c r="E20" s="565"/>
      <c r="F20" s="561" t="s">
        <v>2486</v>
      </c>
      <c r="G20" s="565" t="s">
        <v>2502</v>
      </c>
      <c r="H20" s="569">
        <v>3000</v>
      </c>
      <c r="I20" s="565" t="s">
        <v>535</v>
      </c>
      <c r="J20" s="565" t="s">
        <v>2495</v>
      </c>
    </row>
    <row r="21" spans="1:10" ht="20.25" customHeight="1">
      <c r="A21" s="562"/>
      <c r="B21" s="562"/>
      <c r="C21" s="567"/>
      <c r="D21" s="566" t="s">
        <v>2503</v>
      </c>
      <c r="E21" s="565"/>
      <c r="F21" s="561"/>
      <c r="G21" s="565" t="s">
        <v>2504</v>
      </c>
      <c r="H21" s="565" t="s">
        <v>2505</v>
      </c>
      <c r="I21" s="565"/>
      <c r="J21" s="565"/>
    </row>
    <row r="22" spans="1:10" ht="20.25" customHeight="1">
      <c r="A22" s="562"/>
      <c r="B22" s="562"/>
      <c r="C22" s="567" t="s">
        <v>2506</v>
      </c>
      <c r="D22" s="566"/>
      <c r="E22" s="565" t="s">
        <v>2507</v>
      </c>
      <c r="F22" s="561" t="s">
        <v>2489</v>
      </c>
      <c r="G22" s="565" t="s">
        <v>2508</v>
      </c>
      <c r="H22" s="565" t="s">
        <v>2509</v>
      </c>
      <c r="I22" s="565"/>
      <c r="J22" s="565"/>
    </row>
    <row r="23" spans="1:10" ht="20.25" customHeight="1">
      <c r="A23" s="562"/>
      <c r="B23" s="562"/>
      <c r="C23" s="567"/>
      <c r="D23" s="566"/>
      <c r="E23" s="565"/>
      <c r="F23" s="561" t="s">
        <v>2510</v>
      </c>
      <c r="G23" s="565" t="s">
        <v>2511</v>
      </c>
      <c r="H23" s="565" t="s">
        <v>2512</v>
      </c>
      <c r="I23" s="565"/>
      <c r="J23" s="565"/>
    </row>
    <row r="24" spans="1:10" ht="20.25" customHeight="1">
      <c r="A24" s="562"/>
      <c r="B24" s="562"/>
      <c r="C24" s="567"/>
      <c r="D24" s="566"/>
      <c r="E24" s="565"/>
      <c r="F24" s="562"/>
      <c r="G24" s="565" t="s">
        <v>2513</v>
      </c>
      <c r="H24" s="565"/>
      <c r="I24" s="565"/>
      <c r="J24" s="565"/>
    </row>
    <row r="25" spans="1:10" s="574" customFormat="1" ht="20.25" customHeight="1">
      <c r="A25" s="562"/>
      <c r="B25" s="562"/>
      <c r="C25" s="574" t="s">
        <v>2514</v>
      </c>
      <c r="D25" s="566"/>
      <c r="E25" s="565" t="s">
        <v>2515</v>
      </c>
      <c r="F25" s="562"/>
      <c r="G25" s="565" t="s">
        <v>2516</v>
      </c>
      <c r="H25" s="565"/>
      <c r="I25" s="565"/>
      <c r="J25" s="565" t="s">
        <v>2495</v>
      </c>
    </row>
    <row r="26" spans="1:10" ht="20.25" customHeight="1">
      <c r="A26" s="562"/>
      <c r="B26" s="562"/>
      <c r="C26" s="567" t="s">
        <v>2517</v>
      </c>
      <c r="D26" s="566"/>
      <c r="E26" s="565"/>
      <c r="F26" s="562"/>
      <c r="G26" s="565"/>
      <c r="H26" s="565"/>
      <c r="I26" s="565"/>
      <c r="J26" s="565"/>
    </row>
    <row r="27" spans="1:10" ht="20.25" customHeight="1">
      <c r="A27" s="562"/>
      <c r="B27" s="562"/>
      <c r="C27" s="567" t="s">
        <v>2518</v>
      </c>
      <c r="D27" s="566"/>
      <c r="E27" s="565"/>
      <c r="F27" s="575"/>
      <c r="G27" s="568"/>
      <c r="H27" s="565"/>
      <c r="I27" s="565"/>
      <c r="J27" s="565"/>
    </row>
    <row r="28" spans="1:10" ht="20.25" customHeight="1">
      <c r="A28" s="562"/>
      <c r="B28" s="562"/>
      <c r="C28" s="567" t="s">
        <v>2519</v>
      </c>
      <c r="D28" s="566"/>
      <c r="E28" s="565"/>
      <c r="F28" s="575"/>
      <c r="G28" s="565"/>
      <c r="H28" s="565"/>
      <c r="I28" s="565"/>
      <c r="J28" s="565"/>
    </row>
    <row r="29" spans="1:10" ht="20.25" customHeight="1">
      <c r="A29" s="562"/>
      <c r="B29" s="562"/>
      <c r="C29" s="567" t="s">
        <v>2520</v>
      </c>
      <c r="D29" s="566"/>
      <c r="E29" s="565"/>
      <c r="F29" s="562"/>
      <c r="G29" s="565"/>
      <c r="H29" s="565"/>
      <c r="I29" s="565"/>
      <c r="J29" s="565"/>
    </row>
    <row r="30" spans="1:10" ht="20.25" customHeight="1">
      <c r="A30" s="562"/>
      <c r="B30" s="562"/>
      <c r="C30" s="567" t="s">
        <v>2521</v>
      </c>
      <c r="D30" s="566"/>
      <c r="E30" s="565"/>
      <c r="F30" s="562"/>
      <c r="G30" s="565"/>
      <c r="H30" s="576"/>
      <c r="I30" s="565"/>
      <c r="J30" s="565"/>
    </row>
    <row r="31" spans="1:10" ht="20.25" customHeight="1">
      <c r="A31" s="562"/>
      <c r="B31" s="562"/>
      <c r="C31" s="567" t="s">
        <v>2522</v>
      </c>
      <c r="D31" s="566"/>
      <c r="E31" s="565"/>
      <c r="F31" s="562"/>
      <c r="G31" s="565"/>
      <c r="H31" s="565"/>
      <c r="I31" s="565"/>
      <c r="J31" s="565"/>
    </row>
    <row r="32" spans="1:10" ht="20.25" customHeight="1">
      <c r="A32" s="562"/>
      <c r="B32" s="562"/>
      <c r="C32" s="567" t="s">
        <v>2523</v>
      </c>
      <c r="D32" s="566"/>
      <c r="E32" s="565"/>
      <c r="F32" s="562"/>
      <c r="G32" s="565"/>
      <c r="H32" s="565"/>
      <c r="I32" s="565"/>
      <c r="J32" s="565"/>
    </row>
    <row r="33" spans="1:10" ht="20.25" customHeight="1">
      <c r="A33" s="562"/>
      <c r="B33" s="562"/>
      <c r="C33" s="567" t="s">
        <v>2524</v>
      </c>
      <c r="D33" s="566"/>
      <c r="E33" s="565"/>
      <c r="F33" s="562"/>
      <c r="G33" s="565"/>
      <c r="H33" s="565"/>
      <c r="I33" s="565"/>
      <c r="J33" s="565"/>
    </row>
    <row r="34" spans="1:10" ht="20.25" customHeight="1">
      <c r="A34" s="562"/>
      <c r="B34" s="562"/>
      <c r="C34" s="567" t="s">
        <v>2525</v>
      </c>
      <c r="D34" s="574"/>
      <c r="E34" s="565" t="s">
        <v>2515</v>
      </c>
      <c r="F34" s="566"/>
      <c r="G34" s="565" t="s">
        <v>2526</v>
      </c>
      <c r="H34" s="565"/>
      <c r="I34" s="565"/>
      <c r="J34" s="565" t="s">
        <v>2495</v>
      </c>
    </row>
    <row r="35" spans="1:10" ht="20.25" customHeight="1">
      <c r="A35" s="562"/>
      <c r="B35" s="562"/>
      <c r="C35" s="567" t="s">
        <v>2527</v>
      </c>
      <c r="D35" s="566"/>
      <c r="E35" s="565"/>
      <c r="F35" s="562"/>
      <c r="G35" s="565"/>
      <c r="H35" s="565"/>
      <c r="I35" s="565"/>
      <c r="J35" s="565"/>
    </row>
    <row r="36" spans="1:10" ht="20.25" customHeight="1">
      <c r="A36" s="562"/>
      <c r="B36" s="562"/>
      <c r="C36" s="567" t="s">
        <v>2528</v>
      </c>
      <c r="D36" s="566"/>
      <c r="E36" s="565"/>
      <c r="F36" s="562"/>
      <c r="G36" s="565"/>
      <c r="H36" s="565"/>
      <c r="I36" s="565"/>
      <c r="J36" s="565"/>
    </row>
    <row r="37" spans="1:10" ht="20.25" customHeight="1">
      <c r="A37" s="562"/>
      <c r="B37" s="562"/>
      <c r="C37" s="567" t="s">
        <v>2529</v>
      </c>
      <c r="D37" s="566"/>
      <c r="E37" s="565" t="s">
        <v>2530</v>
      </c>
      <c r="F37" s="562"/>
      <c r="G37" s="565"/>
      <c r="H37" s="565"/>
      <c r="I37" s="565"/>
      <c r="J37" s="565"/>
    </row>
    <row r="38" spans="1:10" ht="20.25" customHeight="1">
      <c r="A38" s="562"/>
      <c r="B38" s="562"/>
      <c r="C38" s="567" t="s">
        <v>2531</v>
      </c>
      <c r="D38" s="566"/>
      <c r="E38" s="565" t="s">
        <v>2532</v>
      </c>
      <c r="F38" s="562"/>
      <c r="G38" s="565"/>
      <c r="H38" s="565"/>
      <c r="I38" s="565"/>
      <c r="J38" s="565"/>
    </row>
    <row r="39" spans="1:10" ht="20.25" customHeight="1">
      <c r="A39" s="562"/>
      <c r="B39" s="562"/>
      <c r="C39" s="567" t="s">
        <v>2533</v>
      </c>
      <c r="D39" s="566"/>
      <c r="E39" s="565" t="s">
        <v>2534</v>
      </c>
      <c r="F39" s="562"/>
      <c r="G39" s="565"/>
      <c r="H39" s="565"/>
      <c r="I39" s="565"/>
      <c r="J39" s="565"/>
    </row>
    <row r="40" spans="1:10" ht="20.25" customHeight="1">
      <c r="A40" s="562"/>
      <c r="B40" s="562"/>
      <c r="C40" s="567" t="s">
        <v>2535</v>
      </c>
      <c r="D40" s="566"/>
      <c r="E40" s="565" t="s">
        <v>668</v>
      </c>
      <c r="F40" s="562"/>
      <c r="G40" s="568">
        <v>20090</v>
      </c>
      <c r="H40" s="565"/>
      <c r="I40" s="565"/>
      <c r="J40" s="565" t="s">
        <v>2495</v>
      </c>
    </row>
    <row r="41" spans="1:10" ht="20.25" customHeight="1">
      <c r="A41" s="562"/>
      <c r="B41" s="562"/>
      <c r="C41" s="567" t="s">
        <v>2536</v>
      </c>
      <c r="D41" s="566"/>
      <c r="E41" s="565"/>
      <c r="F41" s="562"/>
      <c r="G41" s="565"/>
      <c r="H41" s="565"/>
      <c r="I41" s="565"/>
      <c r="J41" s="565" t="s">
        <v>669</v>
      </c>
    </row>
    <row r="42" spans="1:10" ht="20.25" customHeight="1">
      <c r="A42" s="562"/>
      <c r="B42" s="562"/>
      <c r="C42" s="567" t="s">
        <v>2537</v>
      </c>
      <c r="D42" s="566"/>
      <c r="E42" s="565" t="s">
        <v>668</v>
      </c>
      <c r="F42" s="562"/>
      <c r="G42" s="565" t="s">
        <v>2538</v>
      </c>
      <c r="H42" s="565"/>
      <c r="I42" s="565"/>
      <c r="J42" s="565" t="s">
        <v>2495</v>
      </c>
    </row>
    <row r="43" spans="1:10" ht="20.25" customHeight="1">
      <c r="A43" s="562"/>
      <c r="B43" s="562"/>
      <c r="C43" s="567" t="s">
        <v>2539</v>
      </c>
      <c r="D43" s="566"/>
      <c r="E43" s="565"/>
      <c r="F43" s="562"/>
      <c r="G43" s="565"/>
      <c r="H43" s="565"/>
      <c r="I43" s="565"/>
      <c r="J43" s="565" t="s">
        <v>2540</v>
      </c>
    </row>
    <row r="44" spans="1:10" ht="20.25" customHeight="1">
      <c r="A44" s="562"/>
      <c r="B44" s="562"/>
      <c r="C44" s="567" t="s">
        <v>2541</v>
      </c>
      <c r="D44" s="566"/>
      <c r="E44" s="565"/>
      <c r="F44" s="562"/>
      <c r="G44" s="565"/>
      <c r="H44" s="565"/>
      <c r="I44" s="565"/>
      <c r="J44" s="565" t="s">
        <v>669</v>
      </c>
    </row>
    <row r="45" spans="1:10" ht="20.25" customHeight="1">
      <c r="A45" s="562"/>
      <c r="B45" s="562"/>
      <c r="C45" s="567" t="s">
        <v>2542</v>
      </c>
      <c r="D45" s="566"/>
      <c r="E45" s="565"/>
      <c r="F45" s="562"/>
      <c r="G45" s="565"/>
      <c r="H45" s="565"/>
      <c r="I45" s="565"/>
      <c r="J45" s="565"/>
    </row>
    <row r="46" spans="1:10" ht="20.25" customHeight="1">
      <c r="A46" s="562"/>
      <c r="B46" s="562"/>
      <c r="C46" s="567" t="s">
        <v>2543</v>
      </c>
      <c r="D46" s="566"/>
      <c r="E46" s="565"/>
      <c r="F46" s="562"/>
      <c r="G46" s="565"/>
      <c r="H46" s="565"/>
      <c r="I46" s="565"/>
      <c r="J46" s="565"/>
    </row>
    <row r="47" spans="1:10" ht="20.25" customHeight="1">
      <c r="A47" s="562"/>
      <c r="B47" s="562"/>
      <c r="C47" s="563" t="s">
        <v>2544</v>
      </c>
      <c r="D47" s="566"/>
      <c r="E47" s="565" t="s">
        <v>668</v>
      </c>
      <c r="F47" s="561" t="s">
        <v>2486</v>
      </c>
      <c r="G47" s="568" t="s">
        <v>2545</v>
      </c>
      <c r="H47" s="565"/>
      <c r="I47" s="565"/>
      <c r="J47" s="565" t="s">
        <v>2495</v>
      </c>
    </row>
    <row r="48" spans="1:10" ht="20.25" customHeight="1">
      <c r="A48" s="562"/>
      <c r="B48" s="562"/>
      <c r="C48" s="563" t="s">
        <v>2546</v>
      </c>
      <c r="D48" s="566"/>
      <c r="E48" s="565"/>
      <c r="F48" s="561" t="s">
        <v>2489</v>
      </c>
      <c r="G48" s="565"/>
      <c r="H48" s="565"/>
      <c r="I48" s="565"/>
      <c r="J48" s="565"/>
    </row>
    <row r="49" spans="1:10" ht="20.25" customHeight="1">
      <c r="A49" s="562"/>
      <c r="B49" s="562"/>
      <c r="C49" s="563" t="s">
        <v>2547</v>
      </c>
      <c r="D49" s="566"/>
      <c r="E49" s="565"/>
      <c r="F49" s="561" t="s">
        <v>2548</v>
      </c>
      <c r="G49" s="565"/>
      <c r="H49" s="565"/>
      <c r="I49" s="565"/>
      <c r="J49" s="565"/>
    </row>
    <row r="50" spans="1:10" ht="20.25" customHeight="1">
      <c r="A50" s="562"/>
      <c r="B50" s="562"/>
      <c r="C50" s="567" t="s">
        <v>2549</v>
      </c>
      <c r="D50" s="566"/>
      <c r="E50" s="565"/>
      <c r="F50" s="562"/>
      <c r="G50" s="565"/>
      <c r="H50" s="576"/>
      <c r="I50" s="565"/>
      <c r="J50" s="565"/>
    </row>
    <row r="51" spans="1:10" ht="20.25" customHeight="1">
      <c r="A51" s="562"/>
      <c r="B51" s="562"/>
      <c r="C51" s="567" t="s">
        <v>2550</v>
      </c>
      <c r="D51" s="566"/>
      <c r="E51" s="565"/>
      <c r="F51" s="562"/>
      <c r="G51" s="565" t="s">
        <v>2551</v>
      </c>
      <c r="H51" s="565"/>
      <c r="I51" s="565"/>
      <c r="J51" s="565" t="s">
        <v>2495</v>
      </c>
    </row>
    <row r="52" spans="1:10" ht="20.25" customHeight="1">
      <c r="A52" s="562"/>
      <c r="B52" s="567"/>
      <c r="C52" s="567" t="s">
        <v>2552</v>
      </c>
      <c r="D52" s="566"/>
      <c r="E52" s="565"/>
      <c r="F52" s="562"/>
      <c r="G52" s="565"/>
      <c r="H52" s="565"/>
      <c r="I52" s="565"/>
      <c r="J52" s="565"/>
    </row>
    <row r="53" spans="1:10" s="574" customFormat="1" ht="20.25" customHeight="1">
      <c r="A53" s="562"/>
      <c r="B53" s="562"/>
      <c r="C53" s="574" t="s">
        <v>2553</v>
      </c>
      <c r="D53" s="566"/>
      <c r="E53" s="565"/>
      <c r="F53" s="562"/>
      <c r="G53" s="565"/>
      <c r="H53" s="565"/>
      <c r="I53" s="565"/>
      <c r="J53" s="565"/>
    </row>
    <row r="54" spans="1:10" ht="20.25" customHeight="1">
      <c r="A54" s="562"/>
      <c r="B54" s="562"/>
      <c r="C54" s="567" t="s">
        <v>2554</v>
      </c>
      <c r="D54" s="566"/>
      <c r="E54" s="565" t="s">
        <v>2555</v>
      </c>
      <c r="F54" s="562"/>
      <c r="G54" s="568">
        <v>20149</v>
      </c>
      <c r="H54" s="577"/>
      <c r="I54" s="565" t="s">
        <v>535</v>
      </c>
      <c r="J54" s="565" t="s">
        <v>2495</v>
      </c>
    </row>
    <row r="55" spans="1:10" ht="20.25" customHeight="1">
      <c r="A55" s="562"/>
      <c r="B55" s="562"/>
      <c r="C55" s="567"/>
      <c r="D55" s="566" t="s">
        <v>2556</v>
      </c>
      <c r="E55" s="578" t="s">
        <v>106</v>
      </c>
      <c r="F55" s="579"/>
      <c r="G55" s="568" t="s">
        <v>2557</v>
      </c>
      <c r="H55" s="565"/>
      <c r="I55" s="565"/>
      <c r="J55" s="565" t="s">
        <v>2540</v>
      </c>
    </row>
    <row r="56" spans="1:10" ht="20.25" customHeight="1">
      <c r="A56" s="562"/>
      <c r="B56" s="562"/>
      <c r="C56" s="567"/>
      <c r="D56" s="566" t="s">
        <v>2558</v>
      </c>
      <c r="E56" s="578" t="s">
        <v>107</v>
      </c>
      <c r="F56" s="579"/>
      <c r="G56" s="568"/>
      <c r="H56" s="577"/>
      <c r="I56" s="565"/>
      <c r="J56" s="565" t="s">
        <v>669</v>
      </c>
    </row>
    <row r="57" spans="1:10" ht="20.25" customHeight="1">
      <c r="A57" s="562"/>
      <c r="B57" s="562"/>
      <c r="C57" s="567"/>
      <c r="D57" s="566"/>
      <c r="E57" s="578"/>
      <c r="F57" s="579"/>
      <c r="G57" s="568"/>
      <c r="H57" s="577"/>
      <c r="I57" s="565"/>
      <c r="J57" s="565"/>
    </row>
    <row r="58" spans="1:10" ht="20.25" customHeight="1">
      <c r="A58" s="562"/>
      <c r="B58" s="562"/>
      <c r="C58" s="567" t="s">
        <v>2559</v>
      </c>
      <c r="D58" s="566"/>
      <c r="E58" s="580"/>
      <c r="F58" s="581"/>
      <c r="G58" s="565"/>
      <c r="H58" s="565"/>
      <c r="I58" s="565"/>
      <c r="J58" s="582"/>
    </row>
    <row r="59" spans="1:10" ht="20.25" customHeight="1">
      <c r="A59" s="562"/>
      <c r="B59" s="562"/>
      <c r="C59" s="567"/>
      <c r="D59" s="566" t="s">
        <v>2560</v>
      </c>
      <c r="E59" s="580" t="s">
        <v>2561</v>
      </c>
      <c r="F59" s="581"/>
      <c r="G59" s="565" t="s">
        <v>2562</v>
      </c>
      <c r="H59" s="565"/>
      <c r="I59" s="565"/>
      <c r="J59" s="582" t="s">
        <v>2563</v>
      </c>
    </row>
    <row r="60" spans="1:10" ht="20.25" customHeight="1">
      <c r="A60" s="562"/>
      <c r="B60" s="562"/>
      <c r="C60" s="567"/>
      <c r="D60" s="566" t="s">
        <v>2564</v>
      </c>
      <c r="E60" s="565" t="s">
        <v>2565</v>
      </c>
      <c r="F60" s="562"/>
      <c r="G60" s="565" t="s">
        <v>2562</v>
      </c>
      <c r="H60" s="565"/>
      <c r="I60" s="565"/>
      <c r="J60" s="565" t="s">
        <v>2540</v>
      </c>
    </row>
    <row r="61" spans="1:10" ht="20.25" customHeight="1">
      <c r="A61" s="562"/>
      <c r="B61" s="562"/>
      <c r="C61" s="567"/>
      <c r="D61" s="566" t="s">
        <v>2566</v>
      </c>
      <c r="E61" s="565" t="s">
        <v>2567</v>
      </c>
      <c r="F61" s="562"/>
      <c r="G61" s="568" t="s">
        <v>2568</v>
      </c>
      <c r="H61" s="565"/>
      <c r="I61" s="565"/>
      <c r="J61" s="565" t="s">
        <v>2540</v>
      </c>
    </row>
    <row r="62" spans="1:10" ht="20.25" customHeight="1">
      <c r="A62" s="562"/>
      <c r="B62" s="562"/>
      <c r="C62" s="567" t="s">
        <v>2569</v>
      </c>
      <c r="D62" s="566"/>
      <c r="E62" s="565"/>
      <c r="F62" s="562"/>
      <c r="G62" s="565"/>
      <c r="H62" s="565"/>
      <c r="I62" s="565"/>
      <c r="J62" s="565"/>
    </row>
    <row r="63" spans="1:10" ht="20.25" customHeight="1">
      <c r="A63" s="562"/>
      <c r="B63" s="562"/>
      <c r="C63" s="567"/>
      <c r="D63" s="566" t="s">
        <v>2570</v>
      </c>
      <c r="E63" s="565" t="s">
        <v>2571</v>
      </c>
      <c r="F63" s="562"/>
      <c r="G63" s="565" t="s">
        <v>2572</v>
      </c>
      <c r="H63" s="565">
        <v>4000</v>
      </c>
      <c r="I63" s="565"/>
      <c r="J63" s="582" t="s">
        <v>2563</v>
      </c>
    </row>
    <row r="64" spans="1:10" ht="20.25" customHeight="1">
      <c r="A64" s="562"/>
      <c r="B64" s="562"/>
      <c r="C64" s="567"/>
      <c r="D64" s="583"/>
      <c r="E64" s="578" t="s">
        <v>108</v>
      </c>
      <c r="F64" s="579"/>
      <c r="G64" s="565"/>
      <c r="H64" s="565" t="s">
        <v>2573</v>
      </c>
      <c r="I64" s="565"/>
      <c r="J64" s="565" t="s">
        <v>2495</v>
      </c>
    </row>
    <row r="65" spans="1:10" ht="20.25" customHeight="1">
      <c r="A65" s="562"/>
      <c r="B65" s="562"/>
      <c r="C65" s="567"/>
      <c r="D65" s="583"/>
      <c r="E65" s="578"/>
      <c r="F65" s="579"/>
      <c r="G65" s="565"/>
      <c r="H65" s="565" t="s">
        <v>2574</v>
      </c>
      <c r="I65" s="565"/>
      <c r="J65" s="565" t="s">
        <v>2540</v>
      </c>
    </row>
    <row r="66" spans="1:10" ht="20.25" customHeight="1">
      <c r="A66" s="562"/>
      <c r="B66" s="562"/>
      <c r="C66" s="567"/>
      <c r="D66" s="583"/>
      <c r="E66" s="578"/>
      <c r="F66" s="579"/>
      <c r="G66" s="565"/>
      <c r="H66" s="565"/>
      <c r="I66" s="565"/>
      <c r="J66" s="565"/>
    </row>
    <row r="67" spans="1:10" ht="20.25" customHeight="1">
      <c r="A67" s="562"/>
      <c r="B67" s="562"/>
      <c r="C67" s="567"/>
      <c r="D67" s="566" t="s">
        <v>2575</v>
      </c>
      <c r="E67" s="565" t="s">
        <v>2576</v>
      </c>
      <c r="F67" s="562"/>
      <c r="G67" s="565" t="s">
        <v>2577</v>
      </c>
      <c r="H67" s="565"/>
      <c r="I67" s="565"/>
      <c r="J67" s="582" t="s">
        <v>2563</v>
      </c>
    </row>
    <row r="68" spans="1:10" ht="20.25" customHeight="1">
      <c r="A68" s="562"/>
      <c r="B68" s="562"/>
      <c r="C68" s="567"/>
      <c r="D68" s="566" t="s">
        <v>2578</v>
      </c>
      <c r="E68" s="565" t="s">
        <v>2579</v>
      </c>
      <c r="F68" s="562"/>
      <c r="G68" s="565" t="s">
        <v>2562</v>
      </c>
      <c r="H68" s="565"/>
      <c r="I68" s="565"/>
      <c r="J68" s="565" t="s">
        <v>2495</v>
      </c>
    </row>
    <row r="69" spans="1:10" ht="20.25" customHeight="1">
      <c r="A69" s="562"/>
      <c r="B69" s="562"/>
      <c r="C69" s="567"/>
      <c r="D69" s="566"/>
      <c r="E69" s="565"/>
      <c r="F69" s="562"/>
      <c r="G69" s="565"/>
      <c r="H69" s="565"/>
      <c r="I69" s="565"/>
      <c r="J69" s="565" t="s">
        <v>2540</v>
      </c>
    </row>
    <row r="70" spans="1:10" ht="20.25" customHeight="1">
      <c r="A70" s="562"/>
      <c r="B70" s="562"/>
      <c r="C70" s="567"/>
      <c r="D70" s="566" t="s">
        <v>2580</v>
      </c>
      <c r="E70" s="565" t="s">
        <v>2581</v>
      </c>
      <c r="F70" s="562"/>
      <c r="G70" s="568">
        <v>20149</v>
      </c>
      <c r="H70" s="577">
        <v>2000</v>
      </c>
      <c r="I70" s="565" t="s">
        <v>535</v>
      </c>
      <c r="J70" s="565" t="s">
        <v>2495</v>
      </c>
    </row>
    <row r="71" spans="1:10" ht="20.25" customHeight="1">
      <c r="A71" s="562"/>
      <c r="B71" s="562"/>
      <c r="C71" s="567"/>
      <c r="D71" s="566" t="s">
        <v>2582</v>
      </c>
      <c r="E71" s="565"/>
      <c r="F71" s="562"/>
      <c r="G71" s="568"/>
      <c r="H71" s="565" t="s">
        <v>2583</v>
      </c>
      <c r="I71" s="565"/>
      <c r="J71" s="565" t="s">
        <v>2540</v>
      </c>
    </row>
    <row r="72" spans="1:10" ht="20.25" customHeight="1">
      <c r="A72" s="562"/>
      <c r="B72" s="562"/>
      <c r="C72" s="567"/>
      <c r="D72" s="566" t="s">
        <v>2584</v>
      </c>
      <c r="E72" s="565" t="s">
        <v>2585</v>
      </c>
      <c r="F72" s="562"/>
      <c r="G72" s="565" t="s">
        <v>2586</v>
      </c>
      <c r="H72" s="584"/>
      <c r="I72" s="565"/>
      <c r="J72" s="565" t="s">
        <v>2495</v>
      </c>
    </row>
    <row r="73" spans="1:10" ht="20.25" customHeight="1">
      <c r="A73" s="562"/>
      <c r="B73" s="562"/>
      <c r="C73" s="567"/>
      <c r="D73" s="566" t="s">
        <v>2587</v>
      </c>
      <c r="E73" s="565" t="s">
        <v>2588</v>
      </c>
      <c r="F73" s="562"/>
      <c r="G73" s="565" t="s">
        <v>2589</v>
      </c>
      <c r="H73" s="577"/>
      <c r="I73" s="565"/>
      <c r="J73" s="565" t="s">
        <v>2540</v>
      </c>
    </row>
    <row r="74" spans="1:10" ht="20.25" customHeight="1">
      <c r="A74" s="562"/>
      <c r="B74" s="562"/>
      <c r="C74" s="567" t="s">
        <v>2590</v>
      </c>
      <c r="D74" s="566"/>
      <c r="E74" s="565" t="s">
        <v>2591</v>
      </c>
      <c r="F74" s="562"/>
      <c r="G74" s="565"/>
      <c r="H74" s="565"/>
      <c r="I74" s="565"/>
      <c r="J74" s="565"/>
    </row>
    <row r="75" spans="1:10" ht="20.25" customHeight="1">
      <c r="A75" s="562"/>
      <c r="B75" s="562"/>
      <c r="C75" s="567" t="s">
        <v>2592</v>
      </c>
      <c r="D75" s="566"/>
      <c r="E75" s="565" t="s">
        <v>2593</v>
      </c>
      <c r="F75" s="562"/>
      <c r="G75" s="565"/>
      <c r="H75" s="565"/>
      <c r="I75" s="565"/>
      <c r="J75" s="565"/>
    </row>
    <row r="76" spans="1:10" ht="20.25" customHeight="1">
      <c r="A76" s="562"/>
      <c r="B76" s="562"/>
      <c r="C76" s="567" t="s">
        <v>2594</v>
      </c>
      <c r="D76" s="566"/>
      <c r="E76" s="565" t="s">
        <v>2595</v>
      </c>
      <c r="F76" s="562"/>
      <c r="G76" s="565"/>
      <c r="H76" s="565"/>
      <c r="I76" s="565"/>
      <c r="J76" s="565"/>
    </row>
    <row r="77" spans="1:10" ht="20.25" customHeight="1">
      <c r="A77" s="562"/>
      <c r="B77" s="562"/>
      <c r="C77" s="567" t="s">
        <v>2596</v>
      </c>
      <c r="D77" s="566"/>
      <c r="E77" s="565" t="s">
        <v>2597</v>
      </c>
      <c r="F77" s="562"/>
      <c r="G77" s="565" t="s">
        <v>2598</v>
      </c>
      <c r="H77" s="577"/>
      <c r="I77" s="565" t="s">
        <v>535</v>
      </c>
      <c r="J77" s="565" t="s">
        <v>2599</v>
      </c>
    </row>
    <row r="78" spans="1:10" ht="20.25" customHeight="1">
      <c r="A78" s="562"/>
      <c r="B78" s="562"/>
      <c r="C78" s="567" t="s">
        <v>2600</v>
      </c>
      <c r="D78" s="566"/>
      <c r="E78" s="565"/>
      <c r="F78" s="562"/>
      <c r="G78" s="582" t="s">
        <v>2601</v>
      </c>
      <c r="H78" s="565" t="s">
        <v>2602</v>
      </c>
      <c r="I78" s="565"/>
      <c r="J78" s="565"/>
    </row>
    <row r="79" spans="1:10" s="574" customFormat="1" ht="20.25" customHeight="1">
      <c r="A79" s="562"/>
      <c r="B79" s="562"/>
      <c r="C79" s="574" t="s">
        <v>2603</v>
      </c>
      <c r="D79" s="566"/>
      <c r="E79" s="565" t="s">
        <v>2604</v>
      </c>
      <c r="F79" s="562"/>
      <c r="G79" s="565"/>
      <c r="H79" s="565"/>
      <c r="I79" s="565"/>
      <c r="J79" s="565"/>
    </row>
    <row r="80" spans="1:10" s="574" customFormat="1" ht="20.25" customHeight="1">
      <c r="A80" s="562"/>
      <c r="B80" s="562"/>
      <c r="D80" s="566"/>
      <c r="E80" s="565" t="s">
        <v>2605</v>
      </c>
      <c r="F80" s="562"/>
      <c r="G80" s="565"/>
      <c r="H80" s="565"/>
      <c r="I80" s="565"/>
      <c r="J80" s="565" t="s">
        <v>2599</v>
      </c>
    </row>
    <row r="81" spans="1:10" s="574" customFormat="1" ht="20.25" customHeight="1">
      <c r="A81" s="562"/>
      <c r="B81" s="562"/>
      <c r="D81" s="566"/>
      <c r="E81" s="565" t="s">
        <v>2606</v>
      </c>
      <c r="F81" s="562"/>
      <c r="G81" s="582"/>
      <c r="H81" s="565"/>
      <c r="I81" s="565"/>
      <c r="J81" s="565"/>
    </row>
    <row r="82" spans="1:10" s="574" customFormat="1" ht="20.25" customHeight="1">
      <c r="A82" s="562"/>
      <c r="B82" s="562"/>
      <c r="D82" s="566"/>
      <c r="E82" s="565" t="s">
        <v>2607</v>
      </c>
      <c r="F82" s="562"/>
      <c r="G82" s="565"/>
      <c r="H82" s="565"/>
      <c r="I82" s="565"/>
      <c r="J82" s="565"/>
    </row>
    <row r="83" spans="1:10" s="574" customFormat="1" ht="20.25" customHeight="1">
      <c r="A83" s="562"/>
      <c r="B83" s="562"/>
      <c r="D83" s="566"/>
      <c r="E83" s="582" t="s">
        <v>2608</v>
      </c>
      <c r="F83" s="575"/>
      <c r="G83" s="565"/>
      <c r="H83" s="565"/>
      <c r="I83" s="565"/>
      <c r="J83" s="565"/>
    </row>
    <row r="84" spans="1:10" s="574" customFormat="1" ht="20.25" customHeight="1">
      <c r="A84" s="562"/>
      <c r="B84" s="562"/>
      <c r="D84" s="566"/>
      <c r="E84" s="585" t="s">
        <v>2609</v>
      </c>
      <c r="F84" s="575"/>
      <c r="G84" s="565"/>
      <c r="H84" s="565"/>
      <c r="I84" s="565"/>
      <c r="J84" s="565"/>
    </row>
    <row r="85" spans="1:10" s="574" customFormat="1" ht="20.25" customHeight="1">
      <c r="A85" s="562"/>
      <c r="B85" s="562"/>
      <c r="D85" s="566"/>
      <c r="E85" s="585" t="s">
        <v>2610</v>
      </c>
      <c r="F85" s="575"/>
      <c r="G85" s="565"/>
      <c r="H85" s="565"/>
      <c r="I85" s="565"/>
      <c r="J85" s="565"/>
    </row>
    <row r="86" spans="1:10" s="574" customFormat="1" ht="20.25" customHeight="1">
      <c r="A86" s="562"/>
      <c r="B86" s="562"/>
      <c r="C86" s="574" t="s">
        <v>534</v>
      </c>
      <c r="D86" s="566"/>
      <c r="E86" s="585" t="s">
        <v>2611</v>
      </c>
      <c r="F86" s="575"/>
      <c r="G86" s="565"/>
      <c r="H86" s="565"/>
      <c r="I86" s="565"/>
      <c r="J86" s="565"/>
    </row>
    <row r="87" spans="1:10" s="574" customFormat="1" ht="20.25" customHeight="1">
      <c r="A87" s="562"/>
      <c r="B87" s="562"/>
      <c r="D87" s="566"/>
      <c r="E87" s="565" t="s">
        <v>2612</v>
      </c>
      <c r="F87" s="562"/>
      <c r="G87" s="565"/>
      <c r="H87" s="565"/>
      <c r="I87" s="565"/>
      <c r="J87" s="565"/>
    </row>
    <row r="88" spans="1:10" ht="20.25" customHeight="1">
      <c r="A88" s="562"/>
      <c r="B88" s="562"/>
      <c r="C88" s="567" t="s">
        <v>2613</v>
      </c>
      <c r="D88" s="566"/>
      <c r="E88" s="565" t="s">
        <v>2591</v>
      </c>
      <c r="F88" s="562"/>
      <c r="G88" s="565" t="s">
        <v>2614</v>
      </c>
      <c r="H88" s="565"/>
      <c r="I88" s="565"/>
      <c r="J88" s="565" t="s">
        <v>2615</v>
      </c>
    </row>
    <row r="89" spans="1:10" ht="20.25" customHeight="1">
      <c r="A89" s="562"/>
      <c r="B89" s="562"/>
      <c r="C89" s="567" t="s">
        <v>2616</v>
      </c>
      <c r="D89" s="566"/>
      <c r="E89" s="565" t="s">
        <v>2593</v>
      </c>
      <c r="F89" s="562"/>
      <c r="G89" s="565" t="s">
        <v>2617</v>
      </c>
      <c r="H89" s="565"/>
      <c r="I89" s="565"/>
      <c r="J89" s="565" t="s">
        <v>575</v>
      </c>
    </row>
    <row r="90" spans="1:10" ht="20.25" customHeight="1">
      <c r="A90" s="562"/>
      <c r="B90" s="567"/>
      <c r="C90" s="567"/>
      <c r="D90" s="566" t="s">
        <v>2618</v>
      </c>
      <c r="E90" s="565" t="s">
        <v>2619</v>
      </c>
      <c r="F90" s="562"/>
      <c r="G90" s="565"/>
      <c r="H90" s="565"/>
      <c r="I90" s="565"/>
      <c r="J90" s="565"/>
    </row>
    <row r="91" spans="1:10" ht="20.25" customHeight="1">
      <c r="A91" s="562"/>
      <c r="B91" s="567"/>
      <c r="C91" s="567"/>
      <c r="D91" s="566" t="s">
        <v>69</v>
      </c>
      <c r="E91" s="565"/>
      <c r="F91" s="562"/>
      <c r="G91" s="565"/>
      <c r="H91" s="565"/>
      <c r="I91" s="565"/>
      <c r="J91" s="565"/>
    </row>
    <row r="92" spans="1:10" ht="20.25" customHeight="1">
      <c r="A92" s="562"/>
      <c r="B92" s="567"/>
      <c r="C92" s="567" t="s">
        <v>70</v>
      </c>
      <c r="D92" s="566"/>
      <c r="E92" s="565" t="s">
        <v>71</v>
      </c>
      <c r="F92" s="562"/>
      <c r="G92" s="565" t="s">
        <v>2614</v>
      </c>
      <c r="H92" s="562"/>
      <c r="I92" s="562"/>
      <c r="J92" s="565" t="s">
        <v>2615</v>
      </c>
    </row>
    <row r="93" spans="1:10" ht="20.25" customHeight="1">
      <c r="A93" s="562"/>
      <c r="B93" s="567"/>
      <c r="C93" s="567"/>
      <c r="D93" s="574"/>
      <c r="E93" s="565" t="s">
        <v>72</v>
      </c>
      <c r="F93" s="574"/>
      <c r="G93" s="565" t="s">
        <v>2617</v>
      </c>
      <c r="H93" s="562"/>
      <c r="I93" s="562"/>
      <c r="J93" s="565" t="s">
        <v>575</v>
      </c>
    </row>
    <row r="94" spans="1:10" ht="20.25" customHeight="1">
      <c r="A94" s="562"/>
      <c r="B94" s="567"/>
      <c r="C94" s="567"/>
      <c r="D94" s="574"/>
      <c r="E94" s="565"/>
      <c r="F94" s="574"/>
      <c r="G94" s="565"/>
      <c r="H94" s="562"/>
      <c r="I94" s="562"/>
      <c r="J94" s="586"/>
    </row>
    <row r="95" spans="1:10" ht="20.25" customHeight="1">
      <c r="A95" s="562"/>
      <c r="B95" s="567"/>
      <c r="C95" s="567" t="s">
        <v>73</v>
      </c>
      <c r="D95" s="574"/>
      <c r="E95" s="587" t="s">
        <v>74</v>
      </c>
      <c r="F95" s="588"/>
      <c r="G95" s="565" t="s">
        <v>75</v>
      </c>
      <c r="H95" s="577">
        <v>6000</v>
      </c>
      <c r="I95" s="565" t="s">
        <v>535</v>
      </c>
      <c r="J95" s="565" t="s">
        <v>2495</v>
      </c>
    </row>
    <row r="96" spans="1:10" s="574" customFormat="1" ht="20.25" customHeight="1">
      <c r="A96" s="562"/>
      <c r="C96" s="567" t="s">
        <v>76</v>
      </c>
      <c r="D96" s="566"/>
      <c r="E96" s="578" t="s">
        <v>77</v>
      </c>
      <c r="F96" s="562"/>
      <c r="G96" s="565"/>
      <c r="H96" s="565" t="s">
        <v>78</v>
      </c>
      <c r="I96" s="565"/>
      <c r="J96" s="565" t="s">
        <v>2540</v>
      </c>
    </row>
    <row r="97" spans="1:10" s="574" customFormat="1" ht="20.25" customHeight="1">
      <c r="A97" s="562"/>
      <c r="C97" s="567"/>
      <c r="D97" s="566"/>
      <c r="E97" s="578" t="s">
        <v>79</v>
      </c>
      <c r="F97" s="562"/>
      <c r="G97" s="565"/>
      <c r="H97" s="589" t="s">
        <v>80</v>
      </c>
      <c r="I97" s="565"/>
      <c r="J97" s="565"/>
    </row>
    <row r="98" spans="1:10" s="574" customFormat="1" ht="20.25" customHeight="1">
      <c r="A98" s="562"/>
      <c r="C98" s="567"/>
      <c r="D98" s="566"/>
      <c r="E98" s="578" t="s">
        <v>81</v>
      </c>
      <c r="F98" s="562"/>
      <c r="G98" s="565"/>
      <c r="H98" s="589"/>
      <c r="I98" s="565"/>
      <c r="J98" s="565"/>
    </row>
    <row r="99" spans="1:10" s="574" customFormat="1" ht="20.25" customHeight="1">
      <c r="A99" s="562"/>
      <c r="C99" s="567"/>
      <c r="D99" s="566"/>
      <c r="E99" s="578" t="s">
        <v>82</v>
      </c>
      <c r="F99" s="562"/>
      <c r="G99" s="565"/>
      <c r="H99" s="589"/>
      <c r="I99" s="565"/>
      <c r="J99" s="565"/>
    </row>
    <row r="100" spans="1:10" s="574" customFormat="1" ht="20.25" customHeight="1">
      <c r="A100" s="562"/>
      <c r="C100" s="567"/>
      <c r="D100" s="566"/>
      <c r="E100" s="587" t="s">
        <v>109</v>
      </c>
      <c r="F100" s="562"/>
      <c r="G100" s="565"/>
      <c r="H100" s="589"/>
      <c r="I100" s="565"/>
      <c r="J100" s="565"/>
    </row>
    <row r="101" spans="1:10" s="574" customFormat="1" ht="20.25" customHeight="1">
      <c r="A101" s="562"/>
      <c r="C101" s="567"/>
      <c r="D101" s="566"/>
      <c r="E101" s="587" t="s">
        <v>110</v>
      </c>
      <c r="F101" s="562"/>
      <c r="G101" s="565"/>
      <c r="H101" s="589"/>
      <c r="I101" s="565"/>
      <c r="J101" s="565"/>
    </row>
    <row r="102" spans="1:10" ht="20.25" customHeight="1">
      <c r="A102" s="562"/>
      <c r="B102" s="562"/>
      <c r="C102" s="567" t="s">
        <v>83</v>
      </c>
      <c r="D102" s="566"/>
      <c r="E102" s="565" t="s">
        <v>84</v>
      </c>
      <c r="F102" s="562"/>
      <c r="G102" s="565" t="s">
        <v>2598</v>
      </c>
      <c r="H102" s="565"/>
      <c r="I102" s="565"/>
      <c r="J102" s="565" t="s">
        <v>85</v>
      </c>
    </row>
    <row r="103" spans="1:10" ht="20.25" customHeight="1">
      <c r="A103" s="562"/>
      <c r="B103" s="562"/>
      <c r="C103" s="567" t="s">
        <v>86</v>
      </c>
      <c r="D103" s="566"/>
      <c r="E103" s="565" t="s">
        <v>87</v>
      </c>
      <c r="F103" s="562"/>
      <c r="G103" s="565" t="s">
        <v>88</v>
      </c>
      <c r="H103" s="565"/>
      <c r="I103" s="565"/>
      <c r="J103" s="565" t="s">
        <v>85</v>
      </c>
    </row>
    <row r="104" spans="1:10" ht="20.25" customHeight="1">
      <c r="A104" s="562"/>
      <c r="B104" s="562"/>
      <c r="C104" s="567" t="s">
        <v>89</v>
      </c>
      <c r="D104" s="566"/>
      <c r="E104" s="565" t="s">
        <v>668</v>
      </c>
      <c r="F104" s="562"/>
      <c r="G104" s="565"/>
      <c r="H104" s="565"/>
      <c r="I104" s="565"/>
      <c r="J104" s="565" t="s">
        <v>90</v>
      </c>
    </row>
    <row r="105" spans="1:10" ht="20.25" customHeight="1">
      <c r="A105" s="562"/>
      <c r="B105" s="562"/>
      <c r="C105" s="567" t="s">
        <v>91</v>
      </c>
      <c r="D105" s="566"/>
      <c r="E105" s="565" t="s">
        <v>92</v>
      </c>
      <c r="F105" s="562"/>
      <c r="G105" s="568">
        <v>20090</v>
      </c>
      <c r="H105" s="565"/>
      <c r="I105" s="565"/>
      <c r="J105" s="565" t="s">
        <v>2615</v>
      </c>
    </row>
    <row r="106" spans="1:10" ht="20.25" customHeight="1">
      <c r="A106" s="562"/>
      <c r="B106" s="562"/>
      <c r="C106" s="567" t="s">
        <v>93</v>
      </c>
      <c r="D106" s="566"/>
      <c r="E106" s="565"/>
      <c r="F106" s="562"/>
      <c r="G106" s="565"/>
      <c r="H106" s="565"/>
      <c r="I106" s="565"/>
      <c r="J106" s="565"/>
    </row>
    <row r="107" spans="1:10" ht="20.25" customHeight="1">
      <c r="A107" s="562"/>
      <c r="B107" s="562"/>
      <c r="C107" s="567" t="s">
        <v>94</v>
      </c>
      <c r="D107" s="566"/>
      <c r="E107" s="565" t="s">
        <v>95</v>
      </c>
      <c r="F107" s="561" t="s">
        <v>2486</v>
      </c>
      <c r="G107" s="565" t="s">
        <v>96</v>
      </c>
      <c r="H107" s="565"/>
      <c r="I107" s="565"/>
      <c r="J107" s="565" t="s">
        <v>2495</v>
      </c>
    </row>
    <row r="108" spans="1:11" ht="20.25" customHeight="1">
      <c r="A108" s="562"/>
      <c r="B108" s="562"/>
      <c r="C108" s="567" t="s">
        <v>97</v>
      </c>
      <c r="D108" s="566"/>
      <c r="E108" s="565"/>
      <c r="F108" s="561" t="s">
        <v>2489</v>
      </c>
      <c r="G108" s="565"/>
      <c r="H108" s="565"/>
      <c r="I108" s="565"/>
      <c r="J108" s="565" t="s">
        <v>2540</v>
      </c>
      <c r="K108" s="574"/>
    </row>
    <row r="109" spans="1:10" ht="20.25" customHeight="1">
      <c r="A109" s="562"/>
      <c r="B109" s="562"/>
      <c r="C109" s="567" t="s">
        <v>98</v>
      </c>
      <c r="D109" s="566"/>
      <c r="E109" s="565"/>
      <c r="F109" s="561" t="s">
        <v>99</v>
      </c>
      <c r="G109" s="565"/>
      <c r="H109" s="565"/>
      <c r="I109" s="565"/>
      <c r="J109" s="565"/>
    </row>
    <row r="110" spans="1:10" ht="20.25" customHeight="1">
      <c r="A110" s="562"/>
      <c r="B110" s="562"/>
      <c r="C110" s="567" t="s">
        <v>100</v>
      </c>
      <c r="D110" s="566"/>
      <c r="E110" s="565"/>
      <c r="F110" s="561"/>
      <c r="G110" s="565"/>
      <c r="H110" s="565"/>
      <c r="I110" s="565"/>
      <c r="J110" s="565"/>
    </row>
    <row r="111" spans="1:10" ht="20.25" customHeight="1">
      <c r="A111" s="562"/>
      <c r="B111" s="562"/>
      <c r="C111" s="567" t="s">
        <v>101</v>
      </c>
      <c r="D111" s="566"/>
      <c r="E111" s="565"/>
      <c r="F111" s="562"/>
      <c r="G111" s="565"/>
      <c r="H111" s="565"/>
      <c r="I111" s="565"/>
      <c r="J111" s="565"/>
    </row>
    <row r="112" spans="1:10" ht="20.25" customHeight="1">
      <c r="A112" s="562"/>
      <c r="B112" s="562"/>
      <c r="C112" s="567" t="s">
        <v>102</v>
      </c>
      <c r="D112" s="566"/>
      <c r="E112" s="578" t="s">
        <v>111</v>
      </c>
      <c r="F112" s="579"/>
      <c r="G112" s="568">
        <v>20149</v>
      </c>
      <c r="H112" s="565"/>
      <c r="I112" s="565"/>
      <c r="J112" s="565" t="s">
        <v>2495</v>
      </c>
    </row>
    <row r="113" spans="1:10" ht="20.25" customHeight="1">
      <c r="A113" s="562"/>
      <c r="B113" s="562"/>
      <c r="C113" s="567" t="s">
        <v>103</v>
      </c>
      <c r="D113" s="566"/>
      <c r="E113" s="565" t="s">
        <v>104</v>
      </c>
      <c r="F113" s="562"/>
      <c r="G113" s="565" t="s">
        <v>105</v>
      </c>
      <c r="H113" s="565"/>
      <c r="I113" s="565"/>
      <c r="J113" s="565" t="s">
        <v>2540</v>
      </c>
    </row>
    <row r="114" spans="1:10" ht="20.25" customHeight="1">
      <c r="A114" s="562"/>
      <c r="B114" s="562"/>
      <c r="C114" s="567" t="s">
        <v>258</v>
      </c>
      <c r="D114" s="566"/>
      <c r="E114" s="565" t="s">
        <v>259</v>
      </c>
      <c r="F114" s="562"/>
      <c r="G114" s="565" t="s">
        <v>2589</v>
      </c>
      <c r="H114" s="565"/>
      <c r="I114" s="565"/>
      <c r="J114" s="565"/>
    </row>
    <row r="115" spans="1:10" ht="20.25" customHeight="1">
      <c r="A115" s="562"/>
      <c r="B115" s="562"/>
      <c r="C115" s="567" t="s">
        <v>260</v>
      </c>
      <c r="D115" s="566"/>
      <c r="E115" s="565" t="s">
        <v>261</v>
      </c>
      <c r="F115" s="562"/>
      <c r="G115" s="565" t="s">
        <v>105</v>
      </c>
      <c r="H115" s="565"/>
      <c r="I115" s="565"/>
      <c r="J115" s="586"/>
    </row>
    <row r="116" spans="1:10" ht="20.25" customHeight="1">
      <c r="A116" s="562"/>
      <c r="B116" s="562"/>
      <c r="C116" s="567" t="s">
        <v>262</v>
      </c>
      <c r="D116" s="566"/>
      <c r="E116" s="565" t="s">
        <v>95</v>
      </c>
      <c r="F116" s="562"/>
      <c r="G116" s="565" t="s">
        <v>263</v>
      </c>
      <c r="H116" s="565"/>
      <c r="I116" s="565"/>
      <c r="J116" s="565" t="s">
        <v>575</v>
      </c>
    </row>
    <row r="117" spans="1:10" ht="20.25" customHeight="1">
      <c r="A117" s="562"/>
      <c r="B117" s="562"/>
      <c r="C117" s="567" t="s">
        <v>264</v>
      </c>
      <c r="D117" s="566"/>
      <c r="E117" s="565" t="s">
        <v>668</v>
      </c>
      <c r="F117" s="562"/>
      <c r="G117" s="568" t="s">
        <v>265</v>
      </c>
      <c r="H117" s="565"/>
      <c r="I117" s="565"/>
      <c r="J117" s="565" t="s">
        <v>2615</v>
      </c>
    </row>
    <row r="118" spans="1:10" ht="20.25" customHeight="1">
      <c r="A118" s="562"/>
      <c r="B118" s="562"/>
      <c r="C118" s="567" t="s">
        <v>266</v>
      </c>
      <c r="D118" s="566"/>
      <c r="F118" s="561" t="s">
        <v>2486</v>
      </c>
      <c r="G118" s="565"/>
      <c r="H118" s="565"/>
      <c r="I118" s="565"/>
      <c r="J118" s="565"/>
    </row>
    <row r="119" spans="1:10" ht="20.25" customHeight="1">
      <c r="A119" s="562"/>
      <c r="B119" s="562"/>
      <c r="C119" s="567" t="s">
        <v>267</v>
      </c>
      <c r="D119" s="566"/>
      <c r="F119" s="561" t="s">
        <v>2489</v>
      </c>
      <c r="G119" s="565"/>
      <c r="H119" s="565"/>
      <c r="I119" s="565"/>
      <c r="J119" s="565"/>
    </row>
    <row r="120" spans="1:10" ht="20.25" customHeight="1">
      <c r="A120" s="562"/>
      <c r="B120" s="562"/>
      <c r="C120" s="567" t="s">
        <v>268</v>
      </c>
      <c r="D120" s="566"/>
      <c r="F120" s="561" t="s">
        <v>99</v>
      </c>
      <c r="G120" s="565"/>
      <c r="H120" s="565"/>
      <c r="I120" s="565"/>
      <c r="J120" s="565"/>
    </row>
    <row r="121" spans="1:10" ht="20.25" customHeight="1">
      <c r="A121" s="562"/>
      <c r="B121" s="562"/>
      <c r="C121" s="567" t="s">
        <v>269</v>
      </c>
      <c r="D121" s="583" t="s">
        <v>270</v>
      </c>
      <c r="E121" s="578" t="s">
        <v>271</v>
      </c>
      <c r="F121" s="579"/>
      <c r="G121" s="578" t="s">
        <v>272</v>
      </c>
      <c r="H121" s="590">
        <v>10000</v>
      </c>
      <c r="I121" s="578" t="s">
        <v>273</v>
      </c>
      <c r="J121" s="565" t="s">
        <v>2495</v>
      </c>
    </row>
    <row r="122" spans="1:10" ht="20.25" customHeight="1">
      <c r="A122" s="562"/>
      <c r="B122" s="562"/>
      <c r="C122" s="567"/>
      <c r="D122" s="583" t="s">
        <v>274</v>
      </c>
      <c r="E122" s="578" t="s">
        <v>275</v>
      </c>
      <c r="F122" s="579"/>
      <c r="G122" s="578"/>
      <c r="H122" s="591" t="s">
        <v>276</v>
      </c>
      <c r="I122" s="578" t="s">
        <v>277</v>
      </c>
      <c r="J122" s="565" t="s">
        <v>575</v>
      </c>
    </row>
    <row r="123" spans="1:10" ht="20.25" customHeight="1">
      <c r="A123" s="562"/>
      <c r="B123" s="562"/>
      <c r="C123" s="567"/>
      <c r="D123" s="583"/>
      <c r="E123" s="578" t="s">
        <v>278</v>
      </c>
      <c r="F123" s="579"/>
      <c r="G123" s="578"/>
      <c r="H123" s="578" t="s">
        <v>279</v>
      </c>
      <c r="I123" s="565"/>
      <c r="J123" s="565"/>
    </row>
    <row r="124" spans="1:10" ht="20.25" customHeight="1">
      <c r="A124" s="562"/>
      <c r="B124" s="562"/>
      <c r="C124" s="567"/>
      <c r="D124" s="583" t="s">
        <v>280</v>
      </c>
      <c r="E124" s="578" t="s">
        <v>281</v>
      </c>
      <c r="F124" s="579"/>
      <c r="G124" s="578" t="s">
        <v>282</v>
      </c>
      <c r="H124" s="590">
        <v>10000</v>
      </c>
      <c r="I124" s="578" t="s">
        <v>535</v>
      </c>
      <c r="J124" s="578" t="s">
        <v>90</v>
      </c>
    </row>
    <row r="125" spans="1:10" ht="20.25" customHeight="1">
      <c r="A125" s="562"/>
      <c r="B125" s="562"/>
      <c r="C125" s="567"/>
      <c r="D125" s="583" t="s">
        <v>283</v>
      </c>
      <c r="E125" s="578" t="s">
        <v>284</v>
      </c>
      <c r="F125" s="579"/>
      <c r="G125" s="578"/>
      <c r="H125" s="578" t="s">
        <v>285</v>
      </c>
      <c r="I125" s="578"/>
      <c r="J125" s="578" t="s">
        <v>2615</v>
      </c>
    </row>
    <row r="126" spans="1:10" ht="20.25" customHeight="1">
      <c r="A126" s="562"/>
      <c r="B126" s="562"/>
      <c r="C126" s="567"/>
      <c r="D126" s="583" t="s">
        <v>286</v>
      </c>
      <c r="E126" s="578"/>
      <c r="F126" s="579"/>
      <c r="G126" s="578"/>
      <c r="H126" s="578" t="s">
        <v>287</v>
      </c>
      <c r="I126" s="578"/>
      <c r="J126" s="578" t="s">
        <v>576</v>
      </c>
    </row>
    <row r="127" spans="1:10" ht="20.25" customHeight="1">
      <c r="A127" s="562"/>
      <c r="B127" s="562"/>
      <c r="C127" s="567"/>
      <c r="D127" s="583"/>
      <c r="E127" s="578"/>
      <c r="F127" s="579"/>
      <c r="G127" s="578"/>
      <c r="H127" s="590"/>
      <c r="I127" s="578"/>
      <c r="J127" s="578" t="s">
        <v>575</v>
      </c>
    </row>
    <row r="128" spans="1:10" ht="20.25" customHeight="1">
      <c r="A128" s="562"/>
      <c r="B128" s="566"/>
      <c r="C128" s="567" t="s">
        <v>288</v>
      </c>
      <c r="D128" s="566"/>
      <c r="E128" s="565" t="s">
        <v>289</v>
      </c>
      <c r="F128" s="562"/>
      <c r="G128" s="592" t="s">
        <v>671</v>
      </c>
      <c r="H128" s="565"/>
      <c r="I128" s="565"/>
      <c r="J128" s="586" t="s">
        <v>290</v>
      </c>
    </row>
    <row r="129" spans="1:10" ht="20.25" customHeight="1">
      <c r="A129" s="562"/>
      <c r="B129" s="562"/>
      <c r="C129" s="567" t="s">
        <v>291</v>
      </c>
      <c r="D129" s="566"/>
      <c r="E129" s="565"/>
      <c r="F129" s="562"/>
      <c r="G129" s="565"/>
      <c r="H129" s="565"/>
      <c r="I129" s="565"/>
      <c r="J129" s="565"/>
    </row>
    <row r="130" spans="1:10" ht="20.25" customHeight="1">
      <c r="A130" s="562"/>
      <c r="B130" s="562"/>
      <c r="C130" s="567" t="s">
        <v>292</v>
      </c>
      <c r="D130" s="566"/>
      <c r="E130" s="565"/>
      <c r="F130" s="562"/>
      <c r="G130" s="565"/>
      <c r="H130" s="565"/>
      <c r="I130" s="565"/>
      <c r="J130" s="565"/>
    </row>
    <row r="131" spans="1:10" ht="20.25" customHeight="1">
      <c r="A131" s="562"/>
      <c r="B131" s="562"/>
      <c r="C131" s="567" t="s">
        <v>293</v>
      </c>
      <c r="D131" s="566"/>
      <c r="E131" s="565"/>
      <c r="F131" s="562"/>
      <c r="G131" s="565"/>
      <c r="H131" s="565"/>
      <c r="I131" s="565"/>
      <c r="J131" s="565"/>
    </row>
    <row r="132" spans="1:10" ht="20.25" customHeight="1">
      <c r="A132" s="562"/>
      <c r="B132" s="562"/>
      <c r="C132" s="567" t="s">
        <v>294</v>
      </c>
      <c r="D132" s="566"/>
      <c r="E132" s="565"/>
      <c r="F132" s="562"/>
      <c r="G132" s="565"/>
      <c r="H132" s="565"/>
      <c r="I132" s="565"/>
      <c r="J132" s="565"/>
    </row>
    <row r="133" spans="1:10" ht="20.25" customHeight="1">
      <c r="A133" s="562"/>
      <c r="B133" s="562"/>
      <c r="C133" s="567" t="s">
        <v>295</v>
      </c>
      <c r="D133" s="566"/>
      <c r="E133" s="565" t="s">
        <v>672</v>
      </c>
      <c r="F133" s="562"/>
      <c r="G133" s="565" t="s">
        <v>263</v>
      </c>
      <c r="H133" s="565"/>
      <c r="I133" s="565"/>
      <c r="J133" s="565" t="s">
        <v>580</v>
      </c>
    </row>
    <row r="134" spans="1:10" ht="20.25" customHeight="1">
      <c r="A134" s="565"/>
      <c r="B134" s="565"/>
      <c r="C134" s="567" t="s">
        <v>296</v>
      </c>
      <c r="D134" s="566"/>
      <c r="E134" s="565" t="s">
        <v>297</v>
      </c>
      <c r="F134" s="565"/>
      <c r="G134" s="565" t="s">
        <v>298</v>
      </c>
      <c r="H134" s="565"/>
      <c r="I134" s="565"/>
      <c r="J134" s="565" t="s">
        <v>2615</v>
      </c>
    </row>
    <row r="135" spans="1:10" ht="20.25" customHeight="1">
      <c r="A135" s="565"/>
      <c r="B135" s="592"/>
      <c r="C135" s="567" t="s">
        <v>299</v>
      </c>
      <c r="D135" s="566"/>
      <c r="E135" s="565" t="s">
        <v>300</v>
      </c>
      <c r="F135" s="565"/>
      <c r="G135" s="565" t="s">
        <v>263</v>
      </c>
      <c r="H135" s="565"/>
      <c r="I135" s="565"/>
      <c r="J135" s="565" t="s">
        <v>575</v>
      </c>
    </row>
    <row r="136" spans="1:10" ht="20.25" customHeight="1">
      <c r="A136" s="562"/>
      <c r="B136" s="562"/>
      <c r="C136" s="567" t="s">
        <v>301</v>
      </c>
      <c r="D136" s="566"/>
      <c r="E136" s="565" t="s">
        <v>302</v>
      </c>
      <c r="F136" s="562"/>
      <c r="G136" s="565" t="s">
        <v>263</v>
      </c>
      <c r="H136" s="565"/>
      <c r="I136" s="565"/>
      <c r="J136" s="565" t="s">
        <v>2615</v>
      </c>
    </row>
    <row r="137" spans="1:10" ht="20.25" customHeight="1">
      <c r="A137" s="562"/>
      <c r="B137" s="562"/>
      <c r="C137" s="567" t="s">
        <v>303</v>
      </c>
      <c r="D137" s="566"/>
      <c r="E137" s="565" t="s">
        <v>304</v>
      </c>
      <c r="F137" s="562"/>
      <c r="G137" s="565" t="s">
        <v>263</v>
      </c>
      <c r="H137" s="565"/>
      <c r="I137" s="565"/>
      <c r="J137" s="565" t="s">
        <v>575</v>
      </c>
    </row>
    <row r="138" spans="1:10" ht="20.25" customHeight="1">
      <c r="A138" s="562"/>
      <c r="B138" s="562"/>
      <c r="C138" s="567" t="s">
        <v>305</v>
      </c>
      <c r="D138" s="566"/>
      <c r="E138" s="565"/>
      <c r="F138" s="562"/>
      <c r="G138" s="565"/>
      <c r="H138" s="565"/>
      <c r="I138" s="565"/>
      <c r="J138" s="565"/>
    </row>
    <row r="139" spans="1:10" ht="20.25" customHeight="1">
      <c r="A139" s="562"/>
      <c r="B139" s="562"/>
      <c r="C139" s="567" t="s">
        <v>306</v>
      </c>
      <c r="D139" s="566"/>
      <c r="E139" s="565"/>
      <c r="F139" s="562"/>
      <c r="G139" s="565"/>
      <c r="H139" s="565"/>
      <c r="I139" s="565"/>
      <c r="J139" s="565"/>
    </row>
    <row r="140" spans="1:10" ht="20.25" customHeight="1">
      <c r="A140" s="562"/>
      <c r="B140" s="562"/>
      <c r="C140" s="567" t="s">
        <v>307</v>
      </c>
      <c r="D140" s="566"/>
      <c r="E140" s="565" t="s">
        <v>308</v>
      </c>
      <c r="F140" s="562"/>
      <c r="G140" s="568" t="s">
        <v>309</v>
      </c>
      <c r="H140" s="565"/>
      <c r="I140" s="565"/>
      <c r="J140" s="565" t="s">
        <v>2615</v>
      </c>
    </row>
    <row r="141" spans="1:10" ht="20.25" customHeight="1">
      <c r="A141" s="562"/>
      <c r="B141" s="562"/>
      <c r="C141" s="567" t="s">
        <v>310</v>
      </c>
      <c r="D141" s="566"/>
      <c r="E141" s="565" t="s">
        <v>308</v>
      </c>
      <c r="F141" s="562"/>
      <c r="G141" s="568" t="s">
        <v>309</v>
      </c>
      <c r="H141" s="565"/>
      <c r="I141" s="565"/>
      <c r="J141" s="586" t="s">
        <v>580</v>
      </c>
    </row>
    <row r="142" spans="1:10" ht="20.25" customHeight="1">
      <c r="A142" s="562"/>
      <c r="B142" s="562"/>
      <c r="C142" s="567" t="s">
        <v>311</v>
      </c>
      <c r="D142" s="566"/>
      <c r="E142" s="565" t="s">
        <v>312</v>
      </c>
      <c r="F142" s="562"/>
      <c r="G142" s="568">
        <v>20271</v>
      </c>
      <c r="H142" s="565"/>
      <c r="I142" s="565"/>
      <c r="J142" s="565" t="s">
        <v>575</v>
      </c>
    </row>
    <row r="143" spans="1:10" ht="20.25" customHeight="1">
      <c r="A143" s="562"/>
      <c r="B143" s="562"/>
      <c r="C143" s="567" t="s">
        <v>1021</v>
      </c>
      <c r="D143" s="566"/>
      <c r="E143" s="565"/>
      <c r="F143" s="562"/>
      <c r="G143" s="565"/>
      <c r="H143" s="576"/>
      <c r="I143" s="565"/>
      <c r="J143" s="565"/>
    </row>
    <row r="144" spans="1:10" ht="20.25" customHeight="1">
      <c r="A144" s="562"/>
      <c r="B144" s="562"/>
      <c r="C144" s="567" t="s">
        <v>1022</v>
      </c>
      <c r="D144" s="566"/>
      <c r="E144" s="565"/>
      <c r="F144" s="562"/>
      <c r="G144" s="565"/>
      <c r="H144" s="565"/>
      <c r="I144" s="565"/>
      <c r="J144" s="565"/>
    </row>
    <row r="145" spans="1:10" ht="20.25" customHeight="1">
      <c r="A145" s="562"/>
      <c r="B145" s="562"/>
      <c r="C145" s="567" t="s">
        <v>1023</v>
      </c>
      <c r="D145" s="566"/>
      <c r="E145" s="565" t="s">
        <v>1024</v>
      </c>
      <c r="F145" s="562"/>
      <c r="G145" s="568">
        <v>20302</v>
      </c>
      <c r="H145" s="565"/>
      <c r="I145" s="565"/>
      <c r="J145" s="565" t="s">
        <v>2615</v>
      </c>
    </row>
    <row r="146" spans="1:10" ht="20.25" customHeight="1">
      <c r="A146" s="562"/>
      <c r="B146" s="562"/>
      <c r="C146" s="567" t="s">
        <v>1025</v>
      </c>
      <c r="D146" s="566"/>
      <c r="E146" s="565"/>
      <c r="F146" s="562"/>
      <c r="G146" s="565"/>
      <c r="H146" s="565"/>
      <c r="I146" s="565"/>
      <c r="J146" s="565"/>
    </row>
    <row r="147" spans="1:10" ht="20.25" customHeight="1">
      <c r="A147" s="562"/>
      <c r="B147" s="562"/>
      <c r="C147" s="563" t="s">
        <v>1026</v>
      </c>
      <c r="D147" s="566"/>
      <c r="E147" s="565" t="s">
        <v>670</v>
      </c>
      <c r="F147" s="561" t="s">
        <v>2486</v>
      </c>
      <c r="G147" s="565" t="s">
        <v>1027</v>
      </c>
      <c r="H147" s="565"/>
      <c r="I147" s="565"/>
      <c r="J147" s="565" t="s">
        <v>2495</v>
      </c>
    </row>
    <row r="148" spans="1:10" ht="20.25" customHeight="1">
      <c r="A148" s="562"/>
      <c r="B148" s="562"/>
      <c r="C148" s="563" t="s">
        <v>1028</v>
      </c>
      <c r="D148" s="566"/>
      <c r="E148" s="565"/>
      <c r="F148" s="561" t="s">
        <v>2489</v>
      </c>
      <c r="G148" s="565"/>
      <c r="H148" s="565"/>
      <c r="I148" s="565"/>
      <c r="J148" s="565"/>
    </row>
    <row r="149" spans="1:10" ht="20.25" customHeight="1">
      <c r="A149" s="562"/>
      <c r="B149" s="562"/>
      <c r="C149" s="593" t="s">
        <v>1029</v>
      </c>
      <c r="D149" s="566"/>
      <c r="E149" s="565"/>
      <c r="F149" s="561" t="s">
        <v>1030</v>
      </c>
      <c r="G149" s="565"/>
      <c r="H149" s="565"/>
      <c r="I149" s="565"/>
      <c r="J149" s="565"/>
    </row>
    <row r="150" spans="1:10" ht="20.25" customHeight="1">
      <c r="A150" s="562"/>
      <c r="B150" s="562"/>
      <c r="C150" s="593" t="s">
        <v>1031</v>
      </c>
      <c r="D150" s="566"/>
      <c r="E150" s="565"/>
      <c r="F150" s="562"/>
      <c r="G150" s="565"/>
      <c r="H150" s="565"/>
      <c r="I150" s="565"/>
      <c r="J150" s="565"/>
    </row>
    <row r="151" spans="1:10" ht="20.25" customHeight="1">
      <c r="A151" s="562"/>
      <c r="B151" s="562"/>
      <c r="C151" s="574" t="s">
        <v>1032</v>
      </c>
      <c r="D151" s="566"/>
      <c r="E151" s="565" t="s">
        <v>670</v>
      </c>
      <c r="F151" s="562"/>
      <c r="G151" s="568" t="s">
        <v>1033</v>
      </c>
      <c r="H151" s="565"/>
      <c r="I151" s="565"/>
      <c r="J151" s="565" t="s">
        <v>2615</v>
      </c>
    </row>
    <row r="152" spans="1:10" ht="20.25" customHeight="1">
      <c r="A152" s="562"/>
      <c r="B152" s="562"/>
      <c r="C152" s="574" t="s">
        <v>1034</v>
      </c>
      <c r="D152" s="566"/>
      <c r="E152" s="565" t="s">
        <v>1035</v>
      </c>
      <c r="F152" s="562"/>
      <c r="G152" s="568" t="s">
        <v>1036</v>
      </c>
      <c r="H152" s="565"/>
      <c r="I152" s="565"/>
      <c r="J152" s="565" t="s">
        <v>580</v>
      </c>
    </row>
    <row r="153" spans="1:10" ht="20.25" customHeight="1">
      <c r="A153" s="562"/>
      <c r="B153" s="562"/>
      <c r="C153" s="574" t="s">
        <v>1037</v>
      </c>
      <c r="D153" s="566"/>
      <c r="E153" s="565" t="s">
        <v>670</v>
      </c>
      <c r="F153" s="562"/>
      <c r="G153" s="568" t="s">
        <v>1033</v>
      </c>
      <c r="H153" s="565"/>
      <c r="I153" s="565"/>
      <c r="J153" s="565" t="s">
        <v>2615</v>
      </c>
    </row>
    <row r="154" spans="1:10" ht="20.25" customHeight="1">
      <c r="A154" s="562"/>
      <c r="B154" s="562"/>
      <c r="C154" s="574" t="s">
        <v>1038</v>
      </c>
      <c r="D154" s="566"/>
      <c r="E154" s="565" t="s">
        <v>670</v>
      </c>
      <c r="F154" s="562"/>
      <c r="G154" s="568" t="s">
        <v>1033</v>
      </c>
      <c r="H154" s="565"/>
      <c r="I154" s="565"/>
      <c r="J154" s="565" t="s">
        <v>2615</v>
      </c>
    </row>
    <row r="155" spans="1:10" ht="20.25" customHeight="1">
      <c r="A155" s="562"/>
      <c r="B155" s="562"/>
      <c r="C155" s="574" t="s">
        <v>1039</v>
      </c>
      <c r="D155" s="566"/>
      <c r="E155" s="565"/>
      <c r="F155" s="562"/>
      <c r="G155" s="568"/>
      <c r="H155" s="565"/>
      <c r="I155" s="565"/>
      <c r="J155" s="565"/>
    </row>
    <row r="156" spans="1:10" ht="20.25" customHeight="1">
      <c r="A156" s="562"/>
      <c r="B156" s="562"/>
      <c r="C156" s="563" t="s">
        <v>1040</v>
      </c>
      <c r="D156" s="566"/>
      <c r="E156" s="565" t="s">
        <v>1041</v>
      </c>
      <c r="F156" s="561" t="s">
        <v>2486</v>
      </c>
      <c r="G156" s="594" t="s">
        <v>1042</v>
      </c>
      <c r="H156" s="565"/>
      <c r="I156" s="565"/>
      <c r="J156" s="565" t="s">
        <v>2495</v>
      </c>
    </row>
    <row r="157" spans="1:10" ht="20.25" customHeight="1">
      <c r="A157" s="562"/>
      <c r="B157" s="562"/>
      <c r="C157" s="593" t="s">
        <v>1043</v>
      </c>
      <c r="D157" s="566"/>
      <c r="E157" s="565"/>
      <c r="F157" s="561" t="s">
        <v>2489</v>
      </c>
      <c r="G157" s="565"/>
      <c r="H157" s="565"/>
      <c r="I157" s="565"/>
      <c r="J157" s="565"/>
    </row>
    <row r="158" spans="1:10" ht="20.25" customHeight="1">
      <c r="A158" s="562"/>
      <c r="B158" s="567"/>
      <c r="C158" s="563" t="s">
        <v>1044</v>
      </c>
      <c r="D158" s="566"/>
      <c r="E158" s="586"/>
      <c r="F158" s="561" t="s">
        <v>2491</v>
      </c>
      <c r="G158" s="565"/>
      <c r="H158" s="565"/>
      <c r="I158" s="565"/>
      <c r="J158" s="565"/>
    </row>
    <row r="159" spans="1:10" ht="20.25" customHeight="1" hidden="1">
      <c r="A159" s="562"/>
      <c r="B159" s="567"/>
      <c r="C159" s="567"/>
      <c r="D159" s="566"/>
      <c r="E159" s="586"/>
      <c r="F159" s="561"/>
      <c r="G159" s="565"/>
      <c r="H159" s="565"/>
      <c r="I159" s="565"/>
      <c r="J159" s="565"/>
    </row>
    <row r="160" spans="1:10" ht="20.25" customHeight="1" hidden="1">
      <c r="A160" s="562"/>
      <c r="B160" s="562"/>
      <c r="C160" s="563"/>
      <c r="D160" s="595"/>
      <c r="E160" s="565"/>
      <c r="F160" s="561"/>
      <c r="G160" s="565"/>
      <c r="H160" s="565">
        <f>SUM(H12:H159)</f>
        <v>35000</v>
      </c>
      <c r="I160" s="565"/>
      <c r="J160" s="565"/>
    </row>
    <row r="161" spans="1:10" ht="20.25" customHeight="1">
      <c r="A161" s="565">
        <v>21</v>
      </c>
      <c r="B161" s="565">
        <v>130221</v>
      </c>
      <c r="C161" s="563" t="s">
        <v>1712</v>
      </c>
      <c r="D161" s="566"/>
      <c r="E161" s="565"/>
      <c r="F161" s="582" t="s">
        <v>1045</v>
      </c>
      <c r="G161" s="565"/>
      <c r="H161" s="565">
        <f>SUM(H162:H271)</f>
        <v>4000</v>
      </c>
      <c r="I161" s="565"/>
      <c r="J161" s="565"/>
    </row>
    <row r="162" spans="1:10" ht="20.25" customHeight="1">
      <c r="A162" s="565"/>
      <c r="B162" s="565"/>
      <c r="C162" s="596" t="s">
        <v>2136</v>
      </c>
      <c r="D162" s="566"/>
      <c r="E162" s="565"/>
      <c r="F162" s="582" t="s">
        <v>1046</v>
      </c>
      <c r="G162" s="565"/>
      <c r="H162" s="565"/>
      <c r="I162" s="565"/>
      <c r="J162" s="565"/>
    </row>
    <row r="163" spans="1:10" ht="20.25" customHeight="1">
      <c r="A163" s="562"/>
      <c r="B163" s="562"/>
      <c r="C163" s="563" t="s">
        <v>1047</v>
      </c>
      <c r="D163" s="566"/>
      <c r="E163" s="565"/>
      <c r="F163" s="582" t="s">
        <v>1048</v>
      </c>
      <c r="G163" s="565"/>
      <c r="H163" s="565"/>
      <c r="I163" s="565"/>
      <c r="J163" s="565"/>
    </row>
    <row r="164" spans="1:10" ht="20.25" customHeight="1">
      <c r="A164" s="562"/>
      <c r="B164" s="562"/>
      <c r="C164" s="567" t="s">
        <v>1049</v>
      </c>
      <c r="D164" s="566"/>
      <c r="E164" s="565" t="s">
        <v>1050</v>
      </c>
      <c r="F164" s="582"/>
      <c r="G164" s="565" t="s">
        <v>1051</v>
      </c>
      <c r="H164" s="565"/>
      <c r="I164" s="565"/>
      <c r="J164" s="565" t="s">
        <v>2615</v>
      </c>
    </row>
    <row r="165" spans="1:10" ht="20.25" customHeight="1">
      <c r="A165" s="562"/>
      <c r="B165" s="562"/>
      <c r="C165" s="567" t="s">
        <v>1052</v>
      </c>
      <c r="D165" s="566"/>
      <c r="E165" s="565" t="s">
        <v>1053</v>
      </c>
      <c r="F165" s="562"/>
      <c r="G165" s="565" t="s">
        <v>1054</v>
      </c>
      <c r="H165" s="577"/>
      <c r="I165" s="565"/>
      <c r="J165" s="565" t="s">
        <v>2615</v>
      </c>
    </row>
    <row r="166" spans="1:10" ht="20.25" customHeight="1">
      <c r="A166" s="562"/>
      <c r="B166" s="562"/>
      <c r="C166" s="567"/>
      <c r="D166" s="566"/>
      <c r="E166" s="565"/>
      <c r="F166" s="562"/>
      <c r="G166" s="565"/>
      <c r="H166" s="565"/>
      <c r="I166" s="565"/>
      <c r="J166" s="565"/>
    </row>
    <row r="167" spans="1:10" ht="20.25" customHeight="1">
      <c r="A167" s="562"/>
      <c r="B167" s="562"/>
      <c r="C167" s="567"/>
      <c r="D167" s="566"/>
      <c r="E167" s="565"/>
      <c r="F167" s="562"/>
      <c r="G167" s="565"/>
      <c r="H167" s="565"/>
      <c r="I167" s="565"/>
      <c r="J167" s="565"/>
    </row>
    <row r="168" spans="1:10" ht="20.25" customHeight="1">
      <c r="A168" s="562"/>
      <c r="B168" s="562"/>
      <c r="C168" s="567" t="s">
        <v>1055</v>
      </c>
      <c r="D168" s="566"/>
      <c r="E168" s="565" t="s">
        <v>668</v>
      </c>
      <c r="F168" s="562"/>
      <c r="G168" s="565" t="s">
        <v>1051</v>
      </c>
      <c r="H168" s="565"/>
      <c r="I168" s="565"/>
      <c r="J168" s="565" t="s">
        <v>2615</v>
      </c>
    </row>
    <row r="169" spans="1:10" ht="20.25" customHeight="1">
      <c r="A169" s="562"/>
      <c r="B169" s="562"/>
      <c r="C169" s="567" t="s">
        <v>1056</v>
      </c>
      <c r="D169" s="566"/>
      <c r="E169" s="565"/>
      <c r="F169" s="562"/>
      <c r="G169" s="565"/>
      <c r="H169" s="565"/>
      <c r="I169" s="565"/>
      <c r="J169" s="565"/>
    </row>
    <row r="170" spans="1:10" ht="20.25" customHeight="1">
      <c r="A170" s="562"/>
      <c r="B170" s="562"/>
      <c r="C170" s="567" t="s">
        <v>1057</v>
      </c>
      <c r="D170" s="566"/>
      <c r="E170" s="565"/>
      <c r="F170" s="562"/>
      <c r="G170" s="568" t="s">
        <v>1058</v>
      </c>
      <c r="H170" s="565"/>
      <c r="I170" s="565"/>
      <c r="J170" s="565" t="s">
        <v>2615</v>
      </c>
    </row>
    <row r="171" spans="1:10" ht="20.25" customHeight="1">
      <c r="A171" s="562"/>
      <c r="B171" s="562"/>
      <c r="C171" s="567" t="s">
        <v>1059</v>
      </c>
      <c r="D171" s="566"/>
      <c r="E171" s="565"/>
      <c r="F171" s="562"/>
      <c r="G171" s="565"/>
      <c r="H171" s="565"/>
      <c r="I171" s="565"/>
      <c r="J171" s="565"/>
    </row>
    <row r="172" spans="1:10" ht="20.25" customHeight="1">
      <c r="A172" s="562"/>
      <c r="B172" s="562"/>
      <c r="C172" s="567"/>
      <c r="D172" s="566" t="s">
        <v>1060</v>
      </c>
      <c r="E172" s="565"/>
      <c r="F172" s="562"/>
      <c r="G172" s="565"/>
      <c r="H172" s="565"/>
      <c r="I172" s="565"/>
      <c r="J172" s="565"/>
    </row>
    <row r="173" spans="1:10" ht="20.25" customHeight="1">
      <c r="A173" s="562"/>
      <c r="B173" s="562"/>
      <c r="C173" s="567"/>
      <c r="D173" s="566" t="s">
        <v>1061</v>
      </c>
      <c r="E173" s="565"/>
      <c r="F173" s="562"/>
      <c r="G173" s="565"/>
      <c r="H173" s="565"/>
      <c r="I173" s="565"/>
      <c r="J173" s="565"/>
    </row>
    <row r="174" spans="1:10" ht="20.25" customHeight="1">
      <c r="A174" s="562"/>
      <c r="B174" s="562"/>
      <c r="C174" s="567" t="s">
        <v>593</v>
      </c>
      <c r="D174" s="566"/>
      <c r="E174" s="565"/>
      <c r="F174" s="562"/>
      <c r="G174" s="565"/>
      <c r="H174" s="565"/>
      <c r="I174" s="565"/>
      <c r="J174" s="565"/>
    </row>
    <row r="175" spans="1:10" ht="20.25" customHeight="1">
      <c r="A175" s="562"/>
      <c r="B175" s="562"/>
      <c r="C175" s="567" t="s">
        <v>1062</v>
      </c>
      <c r="D175" s="566"/>
      <c r="E175" s="565"/>
      <c r="F175" s="562"/>
      <c r="G175" s="565" t="s">
        <v>1063</v>
      </c>
      <c r="H175" s="565"/>
      <c r="I175" s="565"/>
      <c r="J175" s="565" t="s">
        <v>2615</v>
      </c>
    </row>
    <row r="176" spans="1:10" ht="20.25" customHeight="1">
      <c r="A176" s="562"/>
      <c r="B176" s="562"/>
      <c r="C176" s="567" t="s">
        <v>1064</v>
      </c>
      <c r="D176" s="566"/>
      <c r="E176" s="565"/>
      <c r="F176" s="562"/>
      <c r="G176" s="565"/>
      <c r="H176" s="565"/>
      <c r="I176" s="565"/>
      <c r="J176" s="565"/>
    </row>
    <row r="177" spans="1:10" ht="20.25" customHeight="1">
      <c r="A177" s="562"/>
      <c r="B177" s="562"/>
      <c r="C177" s="567" t="s">
        <v>1065</v>
      </c>
      <c r="D177" s="566"/>
      <c r="E177" s="565" t="s">
        <v>534</v>
      </c>
      <c r="F177" s="562"/>
      <c r="G177" s="565" t="s">
        <v>1066</v>
      </c>
      <c r="H177" s="565"/>
      <c r="I177" s="565"/>
      <c r="J177" s="565" t="s">
        <v>2615</v>
      </c>
    </row>
    <row r="178" spans="1:10" ht="20.25" customHeight="1">
      <c r="A178" s="562"/>
      <c r="B178" s="562"/>
      <c r="C178" s="567" t="s">
        <v>1067</v>
      </c>
      <c r="D178" s="566"/>
      <c r="E178" s="565"/>
      <c r="F178" s="562"/>
      <c r="G178" s="565"/>
      <c r="H178" s="565"/>
      <c r="I178" s="565"/>
      <c r="J178" s="565"/>
    </row>
    <row r="179" spans="1:10" ht="20.25" customHeight="1">
      <c r="A179" s="562"/>
      <c r="B179" s="562"/>
      <c r="C179" s="567" t="s">
        <v>1068</v>
      </c>
      <c r="D179" s="566"/>
      <c r="E179" s="565"/>
      <c r="F179" s="562"/>
      <c r="G179" s="565"/>
      <c r="H179" s="565"/>
      <c r="I179" s="565"/>
      <c r="J179" s="565"/>
    </row>
    <row r="180" spans="1:10" ht="20.25" customHeight="1">
      <c r="A180" s="562"/>
      <c r="B180" s="562"/>
      <c r="C180" s="567" t="s">
        <v>1069</v>
      </c>
      <c r="D180" s="566"/>
      <c r="E180" s="565"/>
      <c r="F180" s="562"/>
      <c r="G180" s="565" t="s">
        <v>1070</v>
      </c>
      <c r="H180" s="565"/>
      <c r="I180" s="565"/>
      <c r="J180" s="565" t="s">
        <v>2615</v>
      </c>
    </row>
    <row r="181" spans="1:10" ht="20.25" customHeight="1">
      <c r="A181" s="562"/>
      <c r="B181" s="562"/>
      <c r="C181" s="567" t="s">
        <v>1071</v>
      </c>
      <c r="D181" s="566"/>
      <c r="E181" s="565"/>
      <c r="F181" s="562"/>
      <c r="G181" s="565"/>
      <c r="H181" s="565"/>
      <c r="I181" s="565"/>
      <c r="J181" s="565"/>
    </row>
    <row r="182" spans="1:10" ht="20.25" customHeight="1">
      <c r="A182" s="562"/>
      <c r="B182" s="562"/>
      <c r="C182" s="567" t="s">
        <v>1072</v>
      </c>
      <c r="D182" s="566"/>
      <c r="E182" s="565" t="s">
        <v>1073</v>
      </c>
      <c r="F182" s="562"/>
      <c r="G182" s="568" t="s">
        <v>1051</v>
      </c>
      <c r="H182" s="565"/>
      <c r="I182" s="565"/>
      <c r="J182" s="565" t="s">
        <v>2615</v>
      </c>
    </row>
    <row r="183" spans="1:10" ht="20.25" customHeight="1">
      <c r="A183" s="562"/>
      <c r="B183" s="562"/>
      <c r="C183" s="567" t="s">
        <v>1074</v>
      </c>
      <c r="D183" s="566"/>
      <c r="E183" s="565"/>
      <c r="F183" s="562"/>
      <c r="G183" s="565"/>
      <c r="H183" s="576"/>
      <c r="I183" s="565"/>
      <c r="J183" s="565"/>
    </row>
    <row r="184" spans="1:10" ht="20.25" customHeight="1">
      <c r="A184" s="562"/>
      <c r="B184" s="562"/>
      <c r="C184" s="567" t="s">
        <v>1075</v>
      </c>
      <c r="D184" s="566"/>
      <c r="E184" s="565" t="s">
        <v>670</v>
      </c>
      <c r="F184" s="562"/>
      <c r="G184" s="565" t="s">
        <v>1054</v>
      </c>
      <c r="H184" s="576"/>
      <c r="I184" s="565"/>
      <c r="J184" s="565" t="s">
        <v>2615</v>
      </c>
    </row>
    <row r="185" spans="1:10" ht="20.25" customHeight="1">
      <c r="A185" s="562"/>
      <c r="B185" s="562"/>
      <c r="C185" s="563" t="s">
        <v>1076</v>
      </c>
      <c r="D185" s="566"/>
      <c r="E185" s="565"/>
      <c r="F185" s="562"/>
      <c r="G185" s="565"/>
      <c r="H185" s="565"/>
      <c r="I185" s="565"/>
      <c r="J185" s="565"/>
    </row>
    <row r="186" spans="1:10" ht="20.25" customHeight="1">
      <c r="A186" s="562"/>
      <c r="B186" s="562"/>
      <c r="C186" s="567" t="s">
        <v>1077</v>
      </c>
      <c r="D186" s="566"/>
      <c r="E186" s="565" t="s">
        <v>1078</v>
      </c>
      <c r="F186" s="562"/>
      <c r="G186" s="565" t="s">
        <v>670</v>
      </c>
      <c r="H186" s="565"/>
      <c r="I186" s="565"/>
      <c r="J186" s="565" t="s">
        <v>575</v>
      </c>
    </row>
    <row r="187" spans="1:10" ht="20.25" customHeight="1">
      <c r="A187" s="574"/>
      <c r="B187" s="562"/>
      <c r="C187" s="574" t="s">
        <v>1079</v>
      </c>
      <c r="D187" s="566"/>
      <c r="E187" s="565" t="s">
        <v>1080</v>
      </c>
      <c r="F187" s="562"/>
      <c r="G187" s="565" t="s">
        <v>1054</v>
      </c>
      <c r="H187" s="565"/>
      <c r="I187" s="565"/>
      <c r="J187" s="565"/>
    </row>
    <row r="188" spans="2:10" s="574" customFormat="1" ht="20.25" customHeight="1">
      <c r="B188" s="562"/>
      <c r="C188" s="574" t="s">
        <v>1081</v>
      </c>
      <c r="D188" s="566"/>
      <c r="E188" s="565"/>
      <c r="F188" s="562"/>
      <c r="G188" s="565"/>
      <c r="H188" s="565"/>
      <c r="I188" s="565"/>
      <c r="J188" s="565"/>
    </row>
    <row r="189" spans="2:10" s="574" customFormat="1" ht="20.25" customHeight="1">
      <c r="B189" s="562"/>
      <c r="C189" s="567" t="s">
        <v>1082</v>
      </c>
      <c r="D189" s="566"/>
      <c r="E189" s="565" t="s">
        <v>1078</v>
      </c>
      <c r="F189" s="562"/>
      <c r="G189" s="565" t="s">
        <v>2614</v>
      </c>
      <c r="H189" s="565"/>
      <c r="I189" s="565"/>
      <c r="J189" s="565" t="s">
        <v>575</v>
      </c>
    </row>
    <row r="190" spans="1:10" ht="20.25" customHeight="1">
      <c r="A190" s="562"/>
      <c r="B190" s="562"/>
      <c r="C190" s="567" t="s">
        <v>1083</v>
      </c>
      <c r="D190" s="566"/>
      <c r="E190" s="565"/>
      <c r="F190" s="562"/>
      <c r="G190" s="565" t="s">
        <v>2617</v>
      </c>
      <c r="H190" s="565"/>
      <c r="I190" s="565"/>
      <c r="J190" s="565"/>
    </row>
    <row r="191" spans="1:10" ht="20.25" customHeight="1">
      <c r="A191" s="562"/>
      <c r="B191" s="562"/>
      <c r="C191" s="567"/>
      <c r="D191" s="566"/>
      <c r="E191" s="565" t="s">
        <v>1080</v>
      </c>
      <c r="F191" s="562"/>
      <c r="G191" s="565"/>
      <c r="H191" s="565"/>
      <c r="I191" s="565"/>
      <c r="J191" s="565"/>
    </row>
    <row r="192" spans="1:10" ht="20.25" customHeight="1">
      <c r="A192" s="562"/>
      <c r="B192" s="562"/>
      <c r="C192" s="567"/>
      <c r="D192" s="566"/>
      <c r="E192" s="565" t="s">
        <v>1084</v>
      </c>
      <c r="F192" s="562"/>
      <c r="G192" s="565"/>
      <c r="H192" s="565"/>
      <c r="I192" s="565"/>
      <c r="J192" s="565"/>
    </row>
    <row r="193" spans="1:10" ht="20.25" customHeight="1">
      <c r="A193" s="562"/>
      <c r="B193" s="562"/>
      <c r="C193" s="567" t="s">
        <v>1085</v>
      </c>
      <c r="D193" s="566"/>
      <c r="E193" s="565" t="s">
        <v>1078</v>
      </c>
      <c r="F193" s="562"/>
      <c r="G193" s="565" t="s">
        <v>670</v>
      </c>
      <c r="H193" s="565"/>
      <c r="I193" s="565"/>
      <c r="J193" s="565" t="s">
        <v>575</v>
      </c>
    </row>
    <row r="194" spans="1:10" ht="20.25" customHeight="1">
      <c r="A194" s="562"/>
      <c r="B194" s="562"/>
      <c r="C194" s="567" t="s">
        <v>1086</v>
      </c>
      <c r="D194" s="566"/>
      <c r="E194" s="565" t="s">
        <v>1080</v>
      </c>
      <c r="F194" s="562"/>
      <c r="G194" s="565" t="s">
        <v>1054</v>
      </c>
      <c r="H194" s="565"/>
      <c r="I194" s="565"/>
      <c r="J194" s="565" t="s">
        <v>580</v>
      </c>
    </row>
    <row r="195" spans="1:10" ht="20.25" customHeight="1">
      <c r="A195" s="562"/>
      <c r="B195" s="562"/>
      <c r="C195" s="567"/>
      <c r="D195" s="566"/>
      <c r="E195" s="582" t="s">
        <v>1084</v>
      </c>
      <c r="F195" s="562"/>
      <c r="G195" s="565"/>
      <c r="H195" s="565"/>
      <c r="I195" s="565"/>
      <c r="J195" s="565"/>
    </row>
    <row r="196" spans="1:10" ht="20.25" customHeight="1">
      <c r="A196" s="562"/>
      <c r="B196" s="562"/>
      <c r="C196" s="567" t="s">
        <v>1087</v>
      </c>
      <c r="D196" s="566"/>
      <c r="E196" s="565" t="s">
        <v>1078</v>
      </c>
      <c r="F196" s="562"/>
      <c r="G196" s="565" t="s">
        <v>670</v>
      </c>
      <c r="H196" s="565"/>
      <c r="I196" s="565"/>
      <c r="J196" s="565" t="s">
        <v>575</v>
      </c>
    </row>
    <row r="197" spans="1:10" ht="20.25" customHeight="1">
      <c r="A197" s="562"/>
      <c r="B197" s="562"/>
      <c r="C197" s="567" t="s">
        <v>1088</v>
      </c>
      <c r="D197" s="566"/>
      <c r="E197" s="565" t="s">
        <v>1080</v>
      </c>
      <c r="F197" s="562"/>
      <c r="G197" s="565" t="s">
        <v>1054</v>
      </c>
      <c r="H197" s="565"/>
      <c r="I197" s="565"/>
      <c r="J197" s="565"/>
    </row>
    <row r="198" spans="1:10" ht="20.25" customHeight="1">
      <c r="A198" s="562"/>
      <c r="B198" s="562"/>
      <c r="C198" s="567"/>
      <c r="D198" s="566"/>
      <c r="E198" s="565" t="s">
        <v>1089</v>
      </c>
      <c r="F198" s="562"/>
      <c r="G198" s="565"/>
      <c r="H198" s="565"/>
      <c r="I198" s="565"/>
      <c r="J198" s="565"/>
    </row>
    <row r="199" spans="1:10" ht="20.25" customHeight="1">
      <c r="A199" s="562"/>
      <c r="B199" s="562"/>
      <c r="C199" s="567" t="s">
        <v>1090</v>
      </c>
      <c r="D199" s="566"/>
      <c r="E199" s="565" t="s">
        <v>1089</v>
      </c>
      <c r="F199" s="562"/>
      <c r="G199" s="565" t="s">
        <v>670</v>
      </c>
      <c r="H199" s="565"/>
      <c r="I199" s="565"/>
      <c r="J199" s="565" t="s">
        <v>575</v>
      </c>
    </row>
    <row r="200" spans="1:10" ht="20.25" customHeight="1">
      <c r="A200" s="562"/>
      <c r="B200" s="562"/>
      <c r="C200" s="567" t="s">
        <v>1091</v>
      </c>
      <c r="D200" s="566"/>
      <c r="E200" s="565"/>
      <c r="F200" s="562"/>
      <c r="G200" s="565" t="s">
        <v>1054</v>
      </c>
      <c r="H200" s="565"/>
      <c r="I200" s="565"/>
      <c r="J200" s="565"/>
    </row>
    <row r="201" spans="1:10" ht="20.25" customHeight="1">
      <c r="A201" s="562"/>
      <c r="B201" s="562"/>
      <c r="C201" s="567" t="s">
        <v>1092</v>
      </c>
      <c r="D201" s="566"/>
      <c r="E201" s="565"/>
      <c r="F201" s="562"/>
      <c r="G201" s="565"/>
      <c r="H201" s="565"/>
      <c r="I201" s="565"/>
      <c r="J201" s="565"/>
    </row>
    <row r="202" spans="1:10" ht="20.25" customHeight="1">
      <c r="A202" s="562"/>
      <c r="B202" s="562"/>
      <c r="C202" s="567" t="s">
        <v>1093</v>
      </c>
      <c r="D202" s="566"/>
      <c r="E202" s="565"/>
      <c r="F202" s="562"/>
      <c r="G202" s="565"/>
      <c r="H202" s="565"/>
      <c r="I202" s="565"/>
      <c r="J202" s="565"/>
    </row>
    <row r="203" spans="1:10" ht="20.25" customHeight="1">
      <c r="A203" s="562"/>
      <c r="B203" s="562"/>
      <c r="C203" s="567" t="s">
        <v>1094</v>
      </c>
      <c r="D203" s="566"/>
      <c r="E203" s="565"/>
      <c r="F203" s="562"/>
      <c r="G203" s="568"/>
      <c r="H203" s="565"/>
      <c r="I203" s="565"/>
      <c r="J203" s="565"/>
    </row>
    <row r="204" spans="1:10" ht="20.25" customHeight="1">
      <c r="A204" s="562"/>
      <c r="B204" s="562"/>
      <c r="C204" s="567" t="s">
        <v>1095</v>
      </c>
      <c r="D204" s="566"/>
      <c r="E204" s="565" t="s">
        <v>1078</v>
      </c>
      <c r="F204" s="562"/>
      <c r="G204" s="565" t="s">
        <v>1051</v>
      </c>
      <c r="H204" s="565"/>
      <c r="I204" s="565"/>
      <c r="J204" s="565" t="s">
        <v>575</v>
      </c>
    </row>
    <row r="205" spans="1:10" ht="20.25" customHeight="1">
      <c r="A205" s="562"/>
      <c r="B205" s="562"/>
      <c r="C205" s="567" t="s">
        <v>1096</v>
      </c>
      <c r="D205" s="566"/>
      <c r="E205" s="565" t="s">
        <v>1080</v>
      </c>
      <c r="F205" s="562"/>
      <c r="G205" s="565"/>
      <c r="H205" s="565"/>
      <c r="I205" s="565"/>
      <c r="J205" s="565"/>
    </row>
    <row r="206" spans="1:10" ht="20.25" customHeight="1">
      <c r="A206" s="562"/>
      <c r="B206" s="562"/>
      <c r="C206" s="567" t="s">
        <v>1097</v>
      </c>
      <c r="D206" s="566"/>
      <c r="E206" s="565"/>
      <c r="F206" s="562"/>
      <c r="G206" s="565"/>
      <c r="H206" s="576"/>
      <c r="I206" s="565"/>
      <c r="J206" s="565"/>
    </row>
    <row r="207" spans="1:10" ht="20.25" customHeight="1">
      <c r="A207" s="562"/>
      <c r="B207" s="562"/>
      <c r="C207" s="567" t="s">
        <v>1098</v>
      </c>
      <c r="D207" s="566"/>
      <c r="E207" s="565" t="s">
        <v>1078</v>
      </c>
      <c r="F207" s="562"/>
      <c r="G207" s="565" t="s">
        <v>2538</v>
      </c>
      <c r="H207" s="565"/>
      <c r="I207" s="565"/>
      <c r="J207" s="565" t="s">
        <v>575</v>
      </c>
    </row>
    <row r="208" spans="1:10" ht="20.25" customHeight="1">
      <c r="A208" s="562"/>
      <c r="B208" s="562"/>
      <c r="C208" s="567" t="s">
        <v>1099</v>
      </c>
      <c r="D208" s="566"/>
      <c r="E208" s="565" t="s">
        <v>1080</v>
      </c>
      <c r="F208" s="562"/>
      <c r="G208" s="565"/>
      <c r="H208" s="565"/>
      <c r="I208" s="565"/>
      <c r="J208" s="565"/>
    </row>
    <row r="209" spans="1:10" ht="20.25" customHeight="1">
      <c r="A209" s="562"/>
      <c r="B209" s="562"/>
      <c r="C209" s="567" t="s">
        <v>1100</v>
      </c>
      <c r="D209" s="566"/>
      <c r="E209" s="565"/>
      <c r="F209" s="562"/>
      <c r="G209" s="565"/>
      <c r="H209" s="565"/>
      <c r="I209" s="565"/>
      <c r="J209" s="565"/>
    </row>
    <row r="210" spans="1:10" ht="20.25" customHeight="1">
      <c r="A210" s="562"/>
      <c r="B210" s="562"/>
      <c r="C210" s="567" t="s">
        <v>1101</v>
      </c>
      <c r="D210" s="566"/>
      <c r="E210" s="565"/>
      <c r="F210" s="562"/>
      <c r="G210" s="565"/>
      <c r="H210" s="565"/>
      <c r="I210" s="565"/>
      <c r="J210" s="565"/>
    </row>
    <row r="211" spans="1:10" ht="20.25" customHeight="1">
      <c r="A211" s="562"/>
      <c r="B211" s="562"/>
      <c r="C211" s="567" t="s">
        <v>1102</v>
      </c>
      <c r="D211" s="566"/>
      <c r="E211" s="565"/>
      <c r="F211" s="562"/>
      <c r="G211" s="565"/>
      <c r="H211" s="565"/>
      <c r="I211" s="565"/>
      <c r="J211" s="565"/>
    </row>
    <row r="212" spans="1:10" ht="20.25" customHeight="1">
      <c r="A212" s="562"/>
      <c r="B212" s="562"/>
      <c r="C212" s="567" t="s">
        <v>1103</v>
      </c>
      <c r="D212" s="566"/>
      <c r="E212" s="565"/>
      <c r="F212" s="562"/>
      <c r="G212" s="565"/>
      <c r="H212" s="565"/>
      <c r="I212" s="565"/>
      <c r="J212" s="565"/>
    </row>
    <row r="213" spans="1:10" ht="20.25" customHeight="1">
      <c r="A213" s="562"/>
      <c r="B213" s="562"/>
      <c r="C213" s="567" t="s">
        <v>1104</v>
      </c>
      <c r="D213" s="566"/>
      <c r="E213" s="565"/>
      <c r="F213" s="562"/>
      <c r="G213" s="565"/>
      <c r="H213" s="565"/>
      <c r="I213" s="565"/>
      <c r="J213" s="565"/>
    </row>
    <row r="214" spans="1:10" ht="20.25" customHeight="1">
      <c r="A214" s="562"/>
      <c r="B214" s="562"/>
      <c r="C214" s="567" t="s">
        <v>1105</v>
      </c>
      <c r="D214" s="566"/>
      <c r="E214" s="565" t="s">
        <v>1078</v>
      </c>
      <c r="F214" s="562"/>
      <c r="G214" s="565" t="s">
        <v>1051</v>
      </c>
      <c r="H214" s="565"/>
      <c r="I214" s="565"/>
      <c r="J214" s="565" t="s">
        <v>575</v>
      </c>
    </row>
    <row r="215" spans="1:10" ht="20.25" customHeight="1">
      <c r="A215" s="562"/>
      <c r="B215" s="562"/>
      <c r="C215" s="567" t="s">
        <v>1106</v>
      </c>
      <c r="D215" s="566"/>
      <c r="E215" s="565" t="s">
        <v>1080</v>
      </c>
      <c r="F215" s="562"/>
      <c r="G215" s="565"/>
      <c r="H215" s="565"/>
      <c r="I215" s="565"/>
      <c r="J215" s="565"/>
    </row>
    <row r="216" spans="1:10" ht="20.25" customHeight="1">
      <c r="A216" s="562"/>
      <c r="B216" s="562"/>
      <c r="C216" s="567" t="s">
        <v>1107</v>
      </c>
      <c r="D216" s="566"/>
      <c r="E216" s="565"/>
      <c r="F216" s="562"/>
      <c r="G216" s="565"/>
      <c r="H216" s="565"/>
      <c r="I216" s="565"/>
      <c r="J216" s="565"/>
    </row>
    <row r="217" spans="1:10" ht="20.25" customHeight="1">
      <c r="A217" s="562"/>
      <c r="B217" s="567"/>
      <c r="C217" s="567" t="s">
        <v>1108</v>
      </c>
      <c r="D217" s="566"/>
      <c r="E217" s="565" t="s">
        <v>1078</v>
      </c>
      <c r="F217" s="562"/>
      <c r="G217" s="565" t="s">
        <v>1051</v>
      </c>
      <c r="H217" s="565"/>
      <c r="I217" s="565"/>
      <c r="J217" s="565" t="s">
        <v>575</v>
      </c>
    </row>
    <row r="218" spans="1:10" ht="20.25" customHeight="1">
      <c r="A218" s="562"/>
      <c r="B218" s="562"/>
      <c r="C218" s="567" t="s">
        <v>1109</v>
      </c>
      <c r="D218" s="566"/>
      <c r="E218" s="565" t="s">
        <v>1080</v>
      </c>
      <c r="F218" s="562"/>
      <c r="G218" s="565"/>
      <c r="H218" s="565"/>
      <c r="I218" s="565"/>
      <c r="J218" s="565"/>
    </row>
    <row r="219" spans="1:10" ht="20.25" customHeight="1">
      <c r="A219" s="562"/>
      <c r="B219" s="562"/>
      <c r="C219" s="563" t="s">
        <v>1110</v>
      </c>
      <c r="D219" s="566"/>
      <c r="E219" s="565"/>
      <c r="F219" s="562"/>
      <c r="G219" s="565"/>
      <c r="H219" s="565"/>
      <c r="I219" s="565"/>
      <c r="J219" s="565"/>
    </row>
    <row r="220" spans="1:10" ht="20.25" customHeight="1">
      <c r="A220" s="562"/>
      <c r="B220" s="562"/>
      <c r="C220" s="567" t="s">
        <v>1111</v>
      </c>
      <c r="D220" s="566"/>
      <c r="E220" s="565" t="s">
        <v>1078</v>
      </c>
      <c r="F220" s="562"/>
      <c r="G220" s="565" t="s">
        <v>670</v>
      </c>
      <c r="H220" s="565"/>
      <c r="I220" s="565"/>
      <c r="J220" s="565" t="s">
        <v>2615</v>
      </c>
    </row>
    <row r="221" spans="1:10" ht="20.25" customHeight="1">
      <c r="A221" s="562"/>
      <c r="B221" s="562"/>
      <c r="C221" s="567" t="s">
        <v>1112</v>
      </c>
      <c r="D221" s="566"/>
      <c r="E221" s="565" t="s">
        <v>1080</v>
      </c>
      <c r="F221" s="562"/>
      <c r="G221" s="565" t="s">
        <v>1054</v>
      </c>
      <c r="H221" s="565"/>
      <c r="I221" s="565"/>
      <c r="J221" s="565" t="s">
        <v>580</v>
      </c>
    </row>
    <row r="222" spans="1:10" ht="20.25" customHeight="1">
      <c r="A222" s="562"/>
      <c r="B222" s="562"/>
      <c r="C222" s="567"/>
      <c r="D222" s="566"/>
      <c r="E222" s="565"/>
      <c r="F222" s="562"/>
      <c r="G222" s="565"/>
      <c r="H222" s="565"/>
      <c r="I222" s="565"/>
      <c r="J222" s="565"/>
    </row>
    <row r="223" spans="1:10" ht="20.25" customHeight="1">
      <c r="A223" s="562"/>
      <c r="B223" s="562"/>
      <c r="C223" s="567" t="s">
        <v>1113</v>
      </c>
      <c r="D223" s="566"/>
      <c r="E223" s="565" t="s">
        <v>1114</v>
      </c>
      <c r="F223" s="562"/>
      <c r="G223" s="565" t="s">
        <v>670</v>
      </c>
      <c r="H223" s="565"/>
      <c r="I223" s="565"/>
      <c r="J223" s="565" t="s">
        <v>2615</v>
      </c>
    </row>
    <row r="224" spans="1:10" ht="20.25" customHeight="1">
      <c r="A224" s="562"/>
      <c r="B224" s="562"/>
      <c r="C224" s="567" t="s">
        <v>1115</v>
      </c>
      <c r="D224" s="566"/>
      <c r="E224" s="565" t="s">
        <v>1116</v>
      </c>
      <c r="F224" s="562"/>
      <c r="G224" s="565" t="s">
        <v>1054</v>
      </c>
      <c r="H224" s="565"/>
      <c r="I224" s="565"/>
      <c r="J224" s="565" t="s">
        <v>580</v>
      </c>
    </row>
    <row r="225" spans="1:10" ht="20.25" customHeight="1">
      <c r="A225" s="562"/>
      <c r="B225" s="562"/>
      <c r="C225" s="567"/>
      <c r="D225" s="566"/>
      <c r="E225" s="565" t="s">
        <v>1117</v>
      </c>
      <c r="F225" s="562"/>
      <c r="G225" s="565"/>
      <c r="H225" s="565"/>
      <c r="I225" s="565"/>
      <c r="J225" s="565"/>
    </row>
    <row r="226" spans="1:10" ht="20.25" customHeight="1">
      <c r="A226" s="562"/>
      <c r="B226" s="562"/>
      <c r="C226" s="563" t="s">
        <v>1118</v>
      </c>
      <c r="D226" s="566"/>
      <c r="E226" s="565"/>
      <c r="F226" s="562"/>
      <c r="G226" s="565"/>
      <c r="H226" s="565"/>
      <c r="I226" s="565"/>
      <c r="J226" s="565"/>
    </row>
    <row r="227" spans="1:10" ht="20.25" customHeight="1">
      <c r="A227" s="562"/>
      <c r="B227" s="562"/>
      <c r="C227" s="567" t="s">
        <v>1119</v>
      </c>
      <c r="D227" s="566"/>
      <c r="E227" s="565"/>
      <c r="F227" s="562"/>
      <c r="G227" s="565"/>
      <c r="H227" s="565"/>
      <c r="I227" s="565"/>
      <c r="J227" s="565"/>
    </row>
    <row r="228" spans="1:10" ht="20.25" customHeight="1">
      <c r="A228" s="562"/>
      <c r="B228" s="562"/>
      <c r="C228" s="567" t="s">
        <v>1120</v>
      </c>
      <c r="D228" s="566"/>
      <c r="E228" s="565"/>
      <c r="F228" s="562"/>
      <c r="G228" s="568"/>
      <c r="H228" s="565"/>
      <c r="I228" s="565"/>
      <c r="J228" s="565"/>
    </row>
    <row r="229" spans="1:10" ht="20.25" customHeight="1">
      <c r="A229" s="562"/>
      <c r="B229" s="562"/>
      <c r="C229" s="567" t="s">
        <v>1121</v>
      </c>
      <c r="D229" s="566"/>
      <c r="E229" s="565" t="s">
        <v>1122</v>
      </c>
      <c r="F229" s="562"/>
      <c r="G229" s="565" t="s">
        <v>263</v>
      </c>
      <c r="H229" s="565"/>
      <c r="I229" s="565"/>
      <c r="J229" s="565" t="s">
        <v>575</v>
      </c>
    </row>
    <row r="230" spans="1:10" ht="20.25" customHeight="1">
      <c r="A230" s="562"/>
      <c r="B230" s="562"/>
      <c r="C230" s="567" t="s">
        <v>1123</v>
      </c>
      <c r="D230" s="566"/>
      <c r="E230" s="565"/>
      <c r="F230" s="562"/>
      <c r="G230" s="565"/>
      <c r="H230" s="565"/>
      <c r="I230" s="565"/>
      <c r="J230" s="565"/>
    </row>
    <row r="231" spans="1:10" ht="20.25" customHeight="1">
      <c r="A231" s="565"/>
      <c r="B231" s="565"/>
      <c r="C231" s="567" t="s">
        <v>296</v>
      </c>
      <c r="D231" s="566"/>
      <c r="E231" s="565" t="s">
        <v>297</v>
      </c>
      <c r="F231" s="565"/>
      <c r="G231" s="565" t="s">
        <v>1124</v>
      </c>
      <c r="H231" s="565"/>
      <c r="I231" s="565"/>
      <c r="J231" s="565" t="s">
        <v>575</v>
      </c>
    </row>
    <row r="232" spans="1:10" ht="20.25" customHeight="1">
      <c r="A232" s="565"/>
      <c r="B232" s="592"/>
      <c r="C232" s="567" t="s">
        <v>299</v>
      </c>
      <c r="D232" s="566"/>
      <c r="E232" s="565" t="s">
        <v>300</v>
      </c>
      <c r="F232" s="565"/>
      <c r="G232" s="565" t="s">
        <v>1124</v>
      </c>
      <c r="H232" s="565"/>
      <c r="I232" s="565"/>
      <c r="J232" s="565" t="s">
        <v>575</v>
      </c>
    </row>
    <row r="233" spans="1:10" ht="20.25" customHeight="1">
      <c r="A233" s="562"/>
      <c r="B233" s="562"/>
      <c r="C233" s="567" t="s">
        <v>1125</v>
      </c>
      <c r="D233" s="566"/>
      <c r="E233" s="565" t="s">
        <v>1126</v>
      </c>
      <c r="F233" s="562"/>
      <c r="G233" s="565" t="s">
        <v>1127</v>
      </c>
      <c r="H233" s="565"/>
      <c r="I233" s="565"/>
      <c r="J233" s="565" t="s">
        <v>575</v>
      </c>
    </row>
    <row r="234" spans="1:10" ht="20.25" customHeight="1">
      <c r="A234" s="562"/>
      <c r="B234" s="562"/>
      <c r="C234" s="567"/>
      <c r="D234" s="566"/>
      <c r="E234" s="565" t="s">
        <v>1128</v>
      </c>
      <c r="F234" s="562"/>
      <c r="G234" s="565" t="s">
        <v>1129</v>
      </c>
      <c r="H234" s="565"/>
      <c r="I234" s="565"/>
      <c r="J234" s="565"/>
    </row>
    <row r="235" spans="1:10" ht="20.25" customHeight="1">
      <c r="A235" s="562"/>
      <c r="B235" s="562"/>
      <c r="C235" s="567"/>
      <c r="D235" s="566"/>
      <c r="E235" s="565" t="s">
        <v>517</v>
      </c>
      <c r="F235" s="562"/>
      <c r="G235" s="565"/>
      <c r="H235" s="565"/>
      <c r="I235" s="565"/>
      <c r="J235" s="565"/>
    </row>
    <row r="236" spans="1:10" ht="20.25" customHeight="1">
      <c r="A236" s="562"/>
      <c r="B236" s="562"/>
      <c r="C236" s="567" t="s">
        <v>1130</v>
      </c>
      <c r="D236" s="566"/>
      <c r="E236" s="565"/>
      <c r="F236" s="562"/>
      <c r="G236" s="565"/>
      <c r="H236" s="565"/>
      <c r="I236" s="565"/>
      <c r="J236" s="565"/>
    </row>
    <row r="237" spans="1:10" ht="20.25" customHeight="1">
      <c r="A237" s="562"/>
      <c r="B237" s="562"/>
      <c r="C237" s="567" t="s">
        <v>1131</v>
      </c>
      <c r="D237" s="566"/>
      <c r="E237" s="565"/>
      <c r="F237" s="562"/>
      <c r="G237" s="565"/>
      <c r="H237" s="565"/>
      <c r="I237" s="565"/>
      <c r="J237" s="565"/>
    </row>
    <row r="238" spans="1:10" ht="20.25" customHeight="1">
      <c r="A238" s="562"/>
      <c r="B238" s="562"/>
      <c r="C238" s="567" t="s">
        <v>1132</v>
      </c>
      <c r="D238" s="566"/>
      <c r="E238" s="565" t="s">
        <v>1041</v>
      </c>
      <c r="F238" s="562"/>
      <c r="G238" s="565" t="s">
        <v>1133</v>
      </c>
      <c r="H238" s="577"/>
      <c r="I238" s="565"/>
      <c r="J238" s="565" t="s">
        <v>2615</v>
      </c>
    </row>
    <row r="239" spans="1:10" ht="20.25" customHeight="1">
      <c r="A239" s="562"/>
      <c r="B239" s="562"/>
      <c r="C239" s="567" t="s">
        <v>1134</v>
      </c>
      <c r="D239" s="566"/>
      <c r="E239" s="565" t="s">
        <v>1126</v>
      </c>
      <c r="F239" s="562"/>
      <c r="G239" s="565"/>
      <c r="H239" s="565"/>
      <c r="I239" s="565"/>
      <c r="J239" s="565" t="s">
        <v>575</v>
      </c>
    </row>
    <row r="240" spans="1:10" ht="20.25" customHeight="1">
      <c r="A240" s="562"/>
      <c r="B240" s="562"/>
      <c r="C240" s="567" t="s">
        <v>1135</v>
      </c>
      <c r="D240" s="566"/>
      <c r="E240" s="565" t="s">
        <v>1128</v>
      </c>
      <c r="F240" s="562"/>
      <c r="G240" s="565"/>
      <c r="H240" s="565"/>
      <c r="I240" s="565"/>
      <c r="J240" s="565" t="s">
        <v>580</v>
      </c>
    </row>
    <row r="241" spans="1:10" ht="20.25" customHeight="1">
      <c r="A241" s="562"/>
      <c r="B241" s="562"/>
      <c r="C241" s="567" t="s">
        <v>1136</v>
      </c>
      <c r="D241" s="566"/>
      <c r="E241" s="565" t="s">
        <v>1126</v>
      </c>
      <c r="F241" s="562"/>
      <c r="G241" s="565"/>
      <c r="H241" s="565"/>
      <c r="I241" s="565"/>
      <c r="J241" s="565" t="s">
        <v>1137</v>
      </c>
    </row>
    <row r="242" spans="1:10" ht="20.25" customHeight="1">
      <c r="A242" s="562"/>
      <c r="B242" s="562"/>
      <c r="C242" s="567" t="s">
        <v>1138</v>
      </c>
      <c r="D242" s="566"/>
      <c r="E242" s="565" t="s">
        <v>1122</v>
      </c>
      <c r="F242" s="562"/>
      <c r="G242" s="565"/>
      <c r="H242" s="565"/>
      <c r="I242" s="565"/>
      <c r="J242" s="565"/>
    </row>
    <row r="243" spans="1:10" ht="20.25" customHeight="1">
      <c r="A243" s="562"/>
      <c r="B243" s="562"/>
      <c r="C243" s="563" t="s">
        <v>1139</v>
      </c>
      <c r="D243" s="566"/>
      <c r="E243" s="565"/>
      <c r="F243" s="562"/>
      <c r="G243" s="565"/>
      <c r="H243" s="565"/>
      <c r="I243" s="565"/>
      <c r="J243" s="565"/>
    </row>
    <row r="244" spans="1:10" ht="20.25" customHeight="1">
      <c r="A244" s="562"/>
      <c r="B244" s="562"/>
      <c r="C244" s="567" t="s">
        <v>1140</v>
      </c>
      <c r="D244" s="566"/>
      <c r="E244" s="565" t="s">
        <v>1141</v>
      </c>
      <c r="F244" s="562"/>
      <c r="G244" s="565" t="s">
        <v>1142</v>
      </c>
      <c r="H244" s="565"/>
      <c r="I244" s="565"/>
      <c r="J244" s="565" t="s">
        <v>2615</v>
      </c>
    </row>
    <row r="245" spans="1:10" ht="20.25" customHeight="1">
      <c r="A245" s="562"/>
      <c r="B245" s="562"/>
      <c r="C245" s="567" t="s">
        <v>1143</v>
      </c>
      <c r="D245" s="566"/>
      <c r="E245" s="565" t="s">
        <v>1144</v>
      </c>
      <c r="F245" s="562"/>
      <c r="G245" s="565"/>
      <c r="H245" s="565"/>
      <c r="I245" s="565"/>
      <c r="J245" s="565" t="s">
        <v>575</v>
      </c>
    </row>
    <row r="246" spans="1:10" ht="20.25" customHeight="1">
      <c r="A246" s="562"/>
      <c r="B246" s="562"/>
      <c r="C246" s="567" t="s">
        <v>1145</v>
      </c>
      <c r="D246" s="566"/>
      <c r="E246" s="565"/>
      <c r="F246" s="562"/>
      <c r="G246" s="565"/>
      <c r="H246" s="565"/>
      <c r="I246" s="565"/>
      <c r="J246" s="565" t="s">
        <v>580</v>
      </c>
    </row>
    <row r="247" spans="1:10" ht="20.25" customHeight="1">
      <c r="A247" s="562"/>
      <c r="B247" s="562"/>
      <c r="C247" s="567" t="s">
        <v>1146</v>
      </c>
      <c r="D247" s="566"/>
      <c r="E247" s="565"/>
      <c r="F247" s="562"/>
      <c r="G247" s="565"/>
      <c r="H247" s="577"/>
      <c r="I247" s="565"/>
      <c r="J247" s="565"/>
    </row>
    <row r="248" spans="1:10" ht="20.25" customHeight="1">
      <c r="A248" s="562"/>
      <c r="B248" s="562"/>
      <c r="C248" s="567" t="s">
        <v>1147</v>
      </c>
      <c r="D248" s="566"/>
      <c r="E248" s="565"/>
      <c r="F248" s="562"/>
      <c r="G248" s="565"/>
      <c r="H248" s="565"/>
      <c r="I248" s="565"/>
      <c r="J248" s="565"/>
    </row>
    <row r="249" spans="1:10" ht="20.25" customHeight="1">
      <c r="A249" s="562"/>
      <c r="B249" s="562"/>
      <c r="C249" s="567" t="s">
        <v>1148</v>
      </c>
      <c r="D249" s="566"/>
      <c r="E249" s="565"/>
      <c r="F249" s="562"/>
      <c r="G249" s="565"/>
      <c r="H249" s="565"/>
      <c r="I249" s="565"/>
      <c r="J249" s="565"/>
    </row>
    <row r="250" spans="1:10" ht="20.25" customHeight="1">
      <c r="A250" s="562"/>
      <c r="B250" s="562"/>
      <c r="C250" s="567" t="s">
        <v>1149</v>
      </c>
      <c r="D250" s="566"/>
      <c r="E250" s="565" t="s">
        <v>112</v>
      </c>
      <c r="F250" s="562"/>
      <c r="G250" s="565" t="s">
        <v>1150</v>
      </c>
      <c r="H250" s="565"/>
      <c r="I250" s="565"/>
      <c r="J250" s="565" t="s">
        <v>2615</v>
      </c>
    </row>
    <row r="251" spans="1:10" ht="20.25" customHeight="1">
      <c r="A251" s="562"/>
      <c r="B251" s="562"/>
      <c r="C251" s="567" t="s">
        <v>1151</v>
      </c>
      <c r="D251" s="566"/>
      <c r="E251" s="565" t="s">
        <v>113</v>
      </c>
      <c r="F251" s="562"/>
      <c r="G251" s="565"/>
      <c r="H251" s="565"/>
      <c r="I251" s="565"/>
      <c r="J251" s="565" t="s">
        <v>575</v>
      </c>
    </row>
    <row r="252" spans="1:10" ht="20.25" customHeight="1">
      <c r="A252" s="562"/>
      <c r="B252" s="562"/>
      <c r="C252" s="567" t="s">
        <v>1152</v>
      </c>
      <c r="D252" s="566"/>
      <c r="E252" s="565"/>
      <c r="F252" s="562"/>
      <c r="G252" s="565"/>
      <c r="H252" s="565"/>
      <c r="I252" s="565"/>
      <c r="J252" s="565" t="s">
        <v>580</v>
      </c>
    </row>
    <row r="253" spans="1:10" ht="20.25" customHeight="1">
      <c r="A253" s="562"/>
      <c r="B253" s="562"/>
      <c r="C253" s="567" t="s">
        <v>1153</v>
      </c>
      <c r="D253" s="566"/>
      <c r="E253" s="565"/>
      <c r="F253" s="562"/>
      <c r="G253" s="565"/>
      <c r="H253" s="565"/>
      <c r="I253" s="565"/>
      <c r="J253" s="565"/>
    </row>
    <row r="254" spans="1:10" ht="20.25" customHeight="1">
      <c r="A254" s="562"/>
      <c r="B254" s="562"/>
      <c r="C254" s="567" t="s">
        <v>1146</v>
      </c>
      <c r="D254" s="566"/>
      <c r="E254" s="565"/>
      <c r="F254" s="562"/>
      <c r="G254" s="565"/>
      <c r="H254" s="577"/>
      <c r="I254" s="565"/>
      <c r="J254" s="565"/>
    </row>
    <row r="255" spans="1:10" ht="20.25" customHeight="1">
      <c r="A255" s="562"/>
      <c r="B255" s="562"/>
      <c r="C255" s="567" t="s">
        <v>1147</v>
      </c>
      <c r="D255" s="566"/>
      <c r="E255" s="565"/>
      <c r="F255" s="562"/>
      <c r="G255" s="565"/>
      <c r="H255" s="565"/>
      <c r="I255" s="565"/>
      <c r="J255" s="565"/>
    </row>
    <row r="256" spans="1:10" ht="20.25" customHeight="1">
      <c r="A256" s="562"/>
      <c r="B256" s="562"/>
      <c r="C256" s="567" t="s">
        <v>1154</v>
      </c>
      <c r="D256" s="566"/>
      <c r="E256" s="565" t="s">
        <v>1155</v>
      </c>
      <c r="F256" s="562"/>
      <c r="G256" s="565" t="s">
        <v>1156</v>
      </c>
      <c r="H256" s="565">
        <v>2000</v>
      </c>
      <c r="I256" s="565"/>
      <c r="J256" s="565" t="s">
        <v>2615</v>
      </c>
    </row>
    <row r="257" spans="1:10" ht="20.25" customHeight="1">
      <c r="A257" s="562"/>
      <c r="B257" s="562"/>
      <c r="C257" s="567" t="s">
        <v>1157</v>
      </c>
      <c r="D257" s="566"/>
      <c r="E257" s="565" t="s">
        <v>1158</v>
      </c>
      <c r="F257" s="562"/>
      <c r="G257" s="565"/>
      <c r="H257" s="565" t="s">
        <v>1159</v>
      </c>
      <c r="I257" s="565"/>
      <c r="J257" s="565" t="s">
        <v>576</v>
      </c>
    </row>
    <row r="258" spans="1:10" ht="20.25" customHeight="1">
      <c r="A258" s="562"/>
      <c r="B258" s="562"/>
      <c r="C258" s="567" t="s">
        <v>1160</v>
      </c>
      <c r="D258" s="566"/>
      <c r="E258" s="565"/>
      <c r="F258" s="562"/>
      <c r="G258" s="565"/>
      <c r="H258" s="576" t="s">
        <v>1161</v>
      </c>
      <c r="I258" s="565"/>
      <c r="J258" s="565" t="s">
        <v>577</v>
      </c>
    </row>
    <row r="259" spans="1:10" ht="20.25" customHeight="1">
      <c r="A259" s="562"/>
      <c r="B259" s="562"/>
      <c r="C259" s="567" t="s">
        <v>1162</v>
      </c>
      <c r="D259" s="566"/>
      <c r="E259" s="565"/>
      <c r="F259" s="562"/>
      <c r="G259" s="565"/>
      <c r="H259" s="565"/>
      <c r="I259" s="565"/>
      <c r="J259" s="565"/>
    </row>
    <row r="260" spans="1:10" ht="20.25" customHeight="1">
      <c r="A260" s="562"/>
      <c r="B260" s="562"/>
      <c r="C260" s="567" t="s">
        <v>1163</v>
      </c>
      <c r="D260" s="566"/>
      <c r="E260" s="565"/>
      <c r="F260" s="562"/>
      <c r="G260" s="565"/>
      <c r="H260" s="577"/>
      <c r="I260" s="565"/>
      <c r="J260" s="565"/>
    </row>
    <row r="261" spans="1:10" ht="20.25" customHeight="1">
      <c r="A261" s="562"/>
      <c r="B261" s="562"/>
      <c r="C261" s="567" t="s">
        <v>1164</v>
      </c>
      <c r="D261" s="566"/>
      <c r="E261" s="565"/>
      <c r="F261" s="562"/>
      <c r="G261" s="565"/>
      <c r="H261" s="565"/>
      <c r="I261" s="565"/>
      <c r="J261" s="565"/>
    </row>
    <row r="262" spans="1:10" ht="20.25" customHeight="1">
      <c r="A262" s="562"/>
      <c r="B262" s="562"/>
      <c r="C262" s="567" t="s">
        <v>1165</v>
      </c>
      <c r="D262" s="566" t="s">
        <v>1166</v>
      </c>
      <c r="E262" s="565" t="s">
        <v>1167</v>
      </c>
      <c r="F262" s="562"/>
      <c r="G262" s="565" t="s">
        <v>1168</v>
      </c>
      <c r="H262" s="565"/>
      <c r="I262" s="565"/>
      <c r="J262" s="565" t="s">
        <v>2615</v>
      </c>
    </row>
    <row r="263" spans="1:10" ht="20.25" customHeight="1">
      <c r="A263" s="562"/>
      <c r="B263" s="562"/>
      <c r="C263" s="567" t="s">
        <v>1169</v>
      </c>
      <c r="D263" s="566"/>
      <c r="E263" s="565" t="s">
        <v>1158</v>
      </c>
      <c r="F263" s="562"/>
      <c r="G263" s="565"/>
      <c r="H263" s="565"/>
      <c r="I263" s="565"/>
      <c r="J263" s="565" t="s">
        <v>576</v>
      </c>
    </row>
    <row r="264" spans="1:10" ht="20.25" customHeight="1">
      <c r="A264" s="562"/>
      <c r="B264" s="562"/>
      <c r="C264" s="567"/>
      <c r="D264" s="566"/>
      <c r="E264" s="565"/>
      <c r="F264" s="562"/>
      <c r="G264" s="565"/>
      <c r="H264" s="565"/>
      <c r="I264" s="565"/>
      <c r="J264" s="565" t="s">
        <v>577</v>
      </c>
    </row>
    <row r="265" spans="1:10" ht="20.25" customHeight="1">
      <c r="A265" s="562"/>
      <c r="B265" s="562"/>
      <c r="C265" s="567" t="s">
        <v>1170</v>
      </c>
      <c r="D265" s="566"/>
      <c r="E265" s="565"/>
      <c r="F265" s="562"/>
      <c r="G265" s="565" t="s">
        <v>1168</v>
      </c>
      <c r="H265" s="565"/>
      <c r="I265" s="565"/>
      <c r="J265" s="565"/>
    </row>
    <row r="266" spans="1:10" ht="20.25" customHeight="1">
      <c r="A266" s="562"/>
      <c r="B266" s="562"/>
      <c r="C266" s="567" t="s">
        <v>1171</v>
      </c>
      <c r="D266" s="566"/>
      <c r="E266" s="565"/>
      <c r="F266" s="562"/>
      <c r="G266" s="565"/>
      <c r="H266" s="565"/>
      <c r="I266" s="565"/>
      <c r="J266" s="565"/>
    </row>
    <row r="267" spans="1:10" ht="20.25" customHeight="1">
      <c r="A267" s="562"/>
      <c r="B267" s="562"/>
      <c r="C267" s="567" t="s">
        <v>1172</v>
      </c>
      <c r="D267" s="566"/>
      <c r="E267" s="565"/>
      <c r="F267" s="562"/>
      <c r="G267" s="565"/>
      <c r="H267" s="565"/>
      <c r="I267" s="565"/>
      <c r="J267" s="565"/>
    </row>
    <row r="268" spans="1:10" ht="20.25" customHeight="1">
      <c r="A268" s="562"/>
      <c r="B268" s="562"/>
      <c r="C268" s="567"/>
      <c r="D268" s="566"/>
      <c r="E268" s="565"/>
      <c r="F268" s="562"/>
      <c r="G268" s="565"/>
      <c r="H268" s="565"/>
      <c r="I268" s="565"/>
      <c r="J268" s="565"/>
    </row>
    <row r="269" spans="1:10" ht="20.25" customHeight="1">
      <c r="A269" s="562"/>
      <c r="B269" s="562"/>
      <c r="C269" s="567" t="s">
        <v>2232</v>
      </c>
      <c r="D269" s="566"/>
      <c r="E269" s="565" t="s">
        <v>2233</v>
      </c>
      <c r="F269" s="562"/>
      <c r="G269" s="565" t="s">
        <v>2234</v>
      </c>
      <c r="H269" s="565">
        <v>2000</v>
      </c>
      <c r="I269" s="565"/>
      <c r="J269" s="565" t="s">
        <v>2615</v>
      </c>
    </row>
    <row r="270" spans="1:10" ht="20.25" customHeight="1">
      <c r="A270" s="562"/>
      <c r="B270" s="562"/>
      <c r="C270" s="567" t="s">
        <v>2235</v>
      </c>
      <c r="D270" s="566"/>
      <c r="E270" s="565"/>
      <c r="F270" s="562"/>
      <c r="G270" s="565"/>
      <c r="H270" s="565" t="s">
        <v>2236</v>
      </c>
      <c r="I270" s="565"/>
      <c r="J270" s="565" t="s">
        <v>575</v>
      </c>
    </row>
    <row r="271" spans="1:10" ht="20.25" customHeight="1">
      <c r="A271" s="562"/>
      <c r="B271" s="562"/>
      <c r="C271" s="567" t="s">
        <v>559</v>
      </c>
      <c r="D271" s="566"/>
      <c r="E271" s="565"/>
      <c r="F271" s="562"/>
      <c r="G271" s="565"/>
      <c r="H271" s="565" t="s">
        <v>2237</v>
      </c>
      <c r="I271" s="565"/>
      <c r="J271" s="565"/>
    </row>
    <row r="272" spans="1:10" ht="20.25" customHeight="1">
      <c r="A272" s="562">
        <v>22</v>
      </c>
      <c r="B272" s="562">
        <v>130222</v>
      </c>
      <c r="C272" s="563" t="s">
        <v>114</v>
      </c>
      <c r="D272" s="595"/>
      <c r="E272" s="1055" t="s">
        <v>1303</v>
      </c>
      <c r="F272" s="1056"/>
      <c r="G272" s="1056"/>
      <c r="H272" s="1056"/>
      <c r="I272" s="1056"/>
      <c r="J272" s="1043"/>
    </row>
    <row r="273" spans="1:10" ht="20.25" customHeight="1">
      <c r="A273" s="562"/>
      <c r="B273" s="562"/>
      <c r="C273" s="563" t="s">
        <v>115</v>
      </c>
      <c r="D273" s="595"/>
      <c r="E273" s="565"/>
      <c r="F273" s="562"/>
      <c r="G273" s="565"/>
      <c r="H273" s="565"/>
      <c r="I273" s="565"/>
      <c r="J273" s="565"/>
    </row>
    <row r="274" spans="1:10" ht="20.25" customHeight="1">
      <c r="A274" s="562"/>
      <c r="B274" s="562"/>
      <c r="C274" s="567" t="s">
        <v>593</v>
      </c>
      <c r="D274" s="566"/>
      <c r="E274" s="565"/>
      <c r="F274" s="562"/>
      <c r="G274" s="565"/>
      <c r="H274" s="565"/>
      <c r="I274" s="565"/>
      <c r="J274" s="565"/>
    </row>
    <row r="275" spans="1:10" ht="20.25" customHeight="1">
      <c r="A275" s="562"/>
      <c r="B275" s="562"/>
      <c r="C275" s="567" t="s">
        <v>116</v>
      </c>
      <c r="D275" s="566"/>
      <c r="E275" s="565" t="s">
        <v>117</v>
      </c>
      <c r="F275" s="562" t="s">
        <v>118</v>
      </c>
      <c r="G275" s="565" t="s">
        <v>119</v>
      </c>
      <c r="H275" s="577"/>
      <c r="I275" s="565" t="s">
        <v>120</v>
      </c>
      <c r="J275" s="565" t="s">
        <v>2615</v>
      </c>
    </row>
    <row r="276" spans="1:10" ht="20.25" customHeight="1">
      <c r="A276" s="562"/>
      <c r="B276" s="562"/>
      <c r="C276" s="567" t="s">
        <v>121</v>
      </c>
      <c r="D276" s="566"/>
      <c r="E276" s="565" t="s">
        <v>122</v>
      </c>
      <c r="F276" s="562" t="s">
        <v>123</v>
      </c>
      <c r="G276" s="565"/>
      <c r="H276" s="565" t="s">
        <v>124</v>
      </c>
      <c r="I276" s="565"/>
      <c r="J276" s="565" t="s">
        <v>576</v>
      </c>
    </row>
    <row r="277" spans="1:10" ht="20.25" customHeight="1">
      <c r="A277" s="562"/>
      <c r="B277" s="562"/>
      <c r="C277" s="567" t="s">
        <v>125</v>
      </c>
      <c r="D277" s="566"/>
      <c r="E277" s="565"/>
      <c r="F277" s="562" t="s">
        <v>126</v>
      </c>
      <c r="G277" s="565"/>
      <c r="H277" s="565" t="s">
        <v>127</v>
      </c>
      <c r="I277" s="565"/>
      <c r="J277" s="565" t="s">
        <v>128</v>
      </c>
    </row>
    <row r="278" spans="1:10" ht="20.25" customHeight="1">
      <c r="A278" s="562"/>
      <c r="B278" s="562"/>
      <c r="C278" s="567" t="s">
        <v>129</v>
      </c>
      <c r="D278" s="566"/>
      <c r="E278" s="565"/>
      <c r="F278" s="562"/>
      <c r="G278" s="565"/>
      <c r="H278" s="565" t="s">
        <v>130</v>
      </c>
      <c r="I278" s="565"/>
      <c r="J278" s="565" t="s">
        <v>577</v>
      </c>
    </row>
    <row r="279" spans="1:10" ht="20.25" customHeight="1">
      <c r="A279" s="562"/>
      <c r="B279" s="562"/>
      <c r="C279" s="567" t="s">
        <v>131</v>
      </c>
      <c r="D279" s="566"/>
      <c r="E279" s="565"/>
      <c r="F279" s="562"/>
      <c r="G279" s="565"/>
      <c r="H279" s="565" t="s">
        <v>132</v>
      </c>
      <c r="I279" s="565"/>
      <c r="J279" s="565"/>
    </row>
    <row r="280" spans="1:10" ht="20.25" customHeight="1">
      <c r="A280" s="562"/>
      <c r="B280" s="562"/>
      <c r="C280" s="567"/>
      <c r="D280" s="566"/>
      <c r="E280" s="565"/>
      <c r="F280" s="562"/>
      <c r="G280" s="565"/>
      <c r="H280" s="565">
        <f>12600</f>
        <v>12600</v>
      </c>
      <c r="I280" s="565"/>
      <c r="J280" s="565"/>
    </row>
    <row r="281" spans="1:10" ht="20.25" customHeight="1">
      <c r="A281" s="562"/>
      <c r="B281" s="562"/>
      <c r="C281" s="567" t="s">
        <v>133</v>
      </c>
      <c r="D281" s="566"/>
      <c r="E281" s="565"/>
      <c r="F281" s="562"/>
      <c r="G281" s="565"/>
      <c r="H281" s="565" t="s">
        <v>134</v>
      </c>
      <c r="I281" s="565"/>
      <c r="J281" s="565"/>
    </row>
    <row r="282" spans="1:10" ht="20.25" customHeight="1">
      <c r="A282" s="562"/>
      <c r="B282" s="562"/>
      <c r="C282" s="567" t="s">
        <v>135</v>
      </c>
      <c r="D282" s="566"/>
      <c r="E282" s="565"/>
      <c r="F282" s="562"/>
      <c r="G282" s="568"/>
      <c r="H282" s="565">
        <v>6300</v>
      </c>
      <c r="I282" s="565"/>
      <c r="J282" s="565"/>
    </row>
    <row r="283" spans="1:10" ht="20.25" customHeight="1">
      <c r="A283" s="562"/>
      <c r="B283" s="562"/>
      <c r="C283" s="567"/>
      <c r="D283" s="566"/>
      <c r="E283" s="565"/>
      <c r="F283" s="562"/>
      <c r="G283" s="565"/>
      <c r="H283" s="565" t="s">
        <v>136</v>
      </c>
      <c r="I283" s="565"/>
      <c r="J283" s="565"/>
    </row>
    <row r="284" spans="1:10" ht="20.25" customHeight="1">
      <c r="A284" s="562"/>
      <c r="B284" s="562"/>
      <c r="C284" s="567" t="s">
        <v>137</v>
      </c>
      <c r="D284" s="566"/>
      <c r="E284" s="565"/>
      <c r="F284" s="562"/>
      <c r="G284" s="565"/>
      <c r="H284" s="565" t="s">
        <v>138</v>
      </c>
      <c r="I284" s="565"/>
      <c r="J284" s="565"/>
    </row>
    <row r="285" spans="1:10" ht="20.25" customHeight="1">
      <c r="A285" s="562"/>
      <c r="B285" s="562"/>
      <c r="C285" s="567"/>
      <c r="D285" s="566"/>
      <c r="E285" s="565"/>
      <c r="F285" s="562"/>
      <c r="G285" s="565"/>
      <c r="H285" s="576" t="s">
        <v>139</v>
      </c>
      <c r="I285" s="565"/>
      <c r="J285" s="565"/>
    </row>
    <row r="286" spans="1:10" ht="20.25" customHeight="1">
      <c r="A286" s="562"/>
      <c r="B286" s="562"/>
      <c r="C286" s="567" t="s">
        <v>140</v>
      </c>
      <c r="D286" s="566"/>
      <c r="E286" s="565"/>
      <c r="F286" s="562"/>
      <c r="G286" s="565"/>
      <c r="H286" s="565" t="s">
        <v>141</v>
      </c>
      <c r="I286" s="565"/>
      <c r="J286" s="565"/>
    </row>
    <row r="287" spans="1:10" ht="20.25" customHeight="1">
      <c r="A287" s="562"/>
      <c r="B287" s="562"/>
      <c r="C287" s="567" t="s">
        <v>142</v>
      </c>
      <c r="D287" s="566"/>
      <c r="E287" s="565"/>
      <c r="F287" s="562"/>
      <c r="G287" s="565"/>
      <c r="H287" s="565" t="s">
        <v>143</v>
      </c>
      <c r="I287" s="565"/>
      <c r="J287" s="565"/>
    </row>
    <row r="288" spans="1:10" ht="20.25" customHeight="1">
      <c r="A288" s="562"/>
      <c r="B288" s="562"/>
      <c r="C288" s="567" t="s">
        <v>144</v>
      </c>
      <c r="D288" s="566"/>
      <c r="E288" s="565"/>
      <c r="F288" s="562"/>
      <c r="G288" s="565"/>
      <c r="H288" s="565" t="s">
        <v>145</v>
      </c>
      <c r="I288" s="565"/>
      <c r="J288" s="565"/>
    </row>
    <row r="289" spans="1:10" ht="20.25" customHeight="1">
      <c r="A289" s="562"/>
      <c r="B289" s="562"/>
      <c r="C289" s="567" t="s">
        <v>146</v>
      </c>
      <c r="D289" s="566"/>
      <c r="E289" s="565"/>
      <c r="F289" s="562"/>
      <c r="G289" s="565"/>
      <c r="H289" s="565"/>
      <c r="I289" s="565"/>
      <c r="J289" s="565"/>
    </row>
    <row r="290" spans="1:10" ht="20.25" customHeight="1">
      <c r="A290" s="562"/>
      <c r="B290" s="562"/>
      <c r="C290" s="567"/>
      <c r="D290" s="566"/>
      <c r="E290" s="565"/>
      <c r="F290" s="562"/>
      <c r="G290" s="565"/>
      <c r="H290" s="565"/>
      <c r="I290" s="565"/>
      <c r="J290" s="565"/>
    </row>
    <row r="291" spans="1:10" ht="20.25" customHeight="1">
      <c r="A291" s="562"/>
      <c r="B291" s="562"/>
      <c r="C291" s="567"/>
      <c r="D291" s="566"/>
      <c r="E291" s="565"/>
      <c r="F291" s="562"/>
      <c r="G291" s="565"/>
      <c r="H291" s="565"/>
      <c r="I291" s="565"/>
      <c r="J291" s="565"/>
    </row>
    <row r="292" spans="1:10" ht="20.25" customHeight="1">
      <c r="A292" s="570"/>
      <c r="B292" s="570"/>
      <c r="C292" s="571"/>
      <c r="D292" s="572"/>
      <c r="E292" s="573"/>
      <c r="F292" s="570"/>
      <c r="G292" s="573"/>
      <c r="H292" s="573"/>
      <c r="I292" s="573"/>
      <c r="J292" s="573"/>
    </row>
  </sheetData>
  <sheetProtection/>
  <mergeCells count="5">
    <mergeCell ref="E272:J272"/>
    <mergeCell ref="A1:J1"/>
    <mergeCell ref="A2:J2"/>
    <mergeCell ref="C10:D10"/>
    <mergeCell ref="H10:I10"/>
  </mergeCells>
  <printOptions/>
  <pageMargins left="0.59" right="0.19" top="0.34" bottom="0.46" header="0.2" footer="0.2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B31">
      <selection activeCell="D20" sqref="D20"/>
    </sheetView>
  </sheetViews>
  <sheetFormatPr defaultColWidth="9.875" defaultRowHeight="20.25" customHeight="1"/>
  <cols>
    <col min="1" max="1" width="3.25390625" style="528" customWidth="1"/>
    <col min="2" max="2" width="5.375" style="528" customWidth="1"/>
    <col min="3" max="3" width="46.375" style="528" customWidth="1"/>
    <col min="4" max="4" width="14.875" style="530" customWidth="1"/>
    <col min="5" max="5" width="23.50390625" style="528" customWidth="1"/>
    <col min="6" max="6" width="9.875" style="532" customWidth="1"/>
    <col min="7" max="7" width="9.875" style="533" customWidth="1"/>
    <col min="8" max="9" width="9.875" style="530" customWidth="1"/>
    <col min="10" max="16384" width="9.875" style="528" customWidth="1"/>
  </cols>
  <sheetData>
    <row r="1" spans="2:9" ht="20.25" customHeight="1">
      <c r="B1" s="529"/>
      <c r="C1" s="1049" t="s">
        <v>640</v>
      </c>
      <c r="D1" s="1049"/>
      <c r="E1" s="1049"/>
      <c r="F1" s="1049"/>
      <c r="G1" s="1049"/>
      <c r="H1" s="1049"/>
      <c r="I1" s="529"/>
    </row>
    <row r="2" spans="2:9" ht="20.25" customHeight="1">
      <c r="B2" s="529"/>
      <c r="C2" s="1049" t="s">
        <v>641</v>
      </c>
      <c r="D2" s="1049"/>
      <c r="E2" s="1049"/>
      <c r="F2" s="1049"/>
      <c r="G2" s="1049"/>
      <c r="H2" s="1049"/>
      <c r="I2" s="529"/>
    </row>
    <row r="3" spans="2:3" ht="20.25" customHeight="1">
      <c r="B3" s="531"/>
      <c r="C3" s="528" t="s">
        <v>642</v>
      </c>
    </row>
    <row r="4" ht="20.25" customHeight="1">
      <c r="C4" s="528" t="s">
        <v>2782</v>
      </c>
    </row>
    <row r="5" spans="3:4" ht="20.25" customHeight="1">
      <c r="C5" s="528" t="s">
        <v>2839</v>
      </c>
      <c r="D5" s="528"/>
    </row>
    <row r="6" spans="3:4" ht="20.25" customHeight="1">
      <c r="C6" s="528" t="s">
        <v>2702</v>
      </c>
      <c r="D6" s="528"/>
    </row>
    <row r="7" spans="3:4" ht="20.25" customHeight="1">
      <c r="C7" s="528" t="s">
        <v>2703</v>
      </c>
      <c r="D7" s="528"/>
    </row>
    <row r="8" spans="1:9" ht="20.25" customHeight="1">
      <c r="A8" s="1078" t="s">
        <v>518</v>
      </c>
      <c r="B8" s="534" t="s">
        <v>712</v>
      </c>
      <c r="C8" s="1079" t="s">
        <v>713</v>
      </c>
      <c r="D8" s="1078" t="s">
        <v>714</v>
      </c>
      <c r="E8" s="534" t="s">
        <v>715</v>
      </c>
      <c r="F8" s="534" t="s">
        <v>716</v>
      </c>
      <c r="G8" s="1080" t="s">
        <v>519</v>
      </c>
      <c r="H8" s="1081"/>
      <c r="I8" s="1077" t="s">
        <v>520</v>
      </c>
    </row>
    <row r="9" spans="1:9" ht="20.25" customHeight="1">
      <c r="A9" s="1078"/>
      <c r="B9" s="536" t="s">
        <v>717</v>
      </c>
      <c r="C9" s="1079"/>
      <c r="D9" s="1078"/>
      <c r="E9" s="536" t="s">
        <v>718</v>
      </c>
      <c r="F9" s="536" t="s">
        <v>719</v>
      </c>
      <c r="G9" s="537" t="s">
        <v>521</v>
      </c>
      <c r="H9" s="535" t="s">
        <v>720</v>
      </c>
      <c r="I9" s="1077"/>
    </row>
    <row r="10" spans="1:9" s="541" customFormat="1" ht="20.25" customHeight="1">
      <c r="A10" s="382">
        <v>23</v>
      </c>
      <c r="B10" s="382">
        <v>130223</v>
      </c>
      <c r="C10" s="538" t="s">
        <v>1020</v>
      </c>
      <c r="D10" s="539"/>
      <c r="E10" s="540"/>
      <c r="F10" s="539"/>
      <c r="G10" s="539">
        <f>SUM(G11:G48)</f>
        <v>10000</v>
      </c>
      <c r="H10" s="539"/>
      <c r="I10" s="539"/>
    </row>
    <row r="11" spans="3:9" s="541" customFormat="1" ht="20.25" customHeight="1">
      <c r="C11" s="542" t="s">
        <v>2789</v>
      </c>
      <c r="D11" s="543" t="s">
        <v>2783</v>
      </c>
      <c r="E11" s="382" t="s">
        <v>2693</v>
      </c>
      <c r="F11" s="544" t="s">
        <v>405</v>
      </c>
      <c r="G11" s="543"/>
      <c r="H11" s="543"/>
      <c r="I11" s="543" t="s">
        <v>555</v>
      </c>
    </row>
    <row r="12" spans="1:9" s="541" customFormat="1" ht="20.25" customHeight="1">
      <c r="A12" s="382"/>
      <c r="B12" s="382"/>
      <c r="C12" s="379" t="s">
        <v>2784</v>
      </c>
      <c r="D12" s="543"/>
      <c r="E12" s="382" t="s">
        <v>2694</v>
      </c>
      <c r="F12" s="543"/>
      <c r="G12" s="543"/>
      <c r="H12" s="543"/>
      <c r="I12" s="543" t="s">
        <v>542</v>
      </c>
    </row>
    <row r="13" spans="1:9" s="541" customFormat="1" ht="20.25" customHeight="1">
      <c r="A13" s="382"/>
      <c r="B13" s="382"/>
      <c r="C13" s="379" t="s">
        <v>2785</v>
      </c>
      <c r="D13" s="543"/>
      <c r="E13" s="382" t="s">
        <v>2695</v>
      </c>
      <c r="F13" s="543"/>
      <c r="G13" s="543"/>
      <c r="H13" s="543"/>
      <c r="I13" s="543" t="s">
        <v>669</v>
      </c>
    </row>
    <row r="14" spans="1:9" s="541" customFormat="1" ht="20.25" customHeight="1">
      <c r="A14" s="382"/>
      <c r="B14" s="382"/>
      <c r="C14" s="379" t="s">
        <v>2787</v>
      </c>
      <c r="D14" s="543"/>
      <c r="E14" s="382" t="s">
        <v>2696</v>
      </c>
      <c r="F14" s="543"/>
      <c r="G14" s="543"/>
      <c r="H14" s="543"/>
      <c r="I14" s="543" t="s">
        <v>537</v>
      </c>
    </row>
    <row r="15" spans="1:9" s="541" customFormat="1" ht="20.25" customHeight="1">
      <c r="A15" s="382"/>
      <c r="B15" s="382"/>
      <c r="C15" s="379" t="s">
        <v>2786</v>
      </c>
      <c r="D15" s="543"/>
      <c r="E15" s="382" t="s">
        <v>2697</v>
      </c>
      <c r="F15" s="543"/>
      <c r="G15" s="543"/>
      <c r="H15" s="543"/>
      <c r="I15" s="543"/>
    </row>
    <row r="16" spans="1:9" s="541" customFormat="1" ht="20.25" customHeight="1">
      <c r="A16" s="382"/>
      <c r="B16" s="382"/>
      <c r="C16" s="542" t="s">
        <v>2790</v>
      </c>
      <c r="D16" s="543" t="s">
        <v>1835</v>
      </c>
      <c r="F16" s="543" t="s">
        <v>540</v>
      </c>
      <c r="G16" s="543"/>
      <c r="H16" s="543"/>
      <c r="I16" s="543" t="s">
        <v>555</v>
      </c>
    </row>
    <row r="17" spans="1:9" s="541" customFormat="1" ht="20.25" customHeight="1">
      <c r="A17" s="382"/>
      <c r="B17" s="382"/>
      <c r="C17" s="382" t="s">
        <v>2803</v>
      </c>
      <c r="D17" s="543"/>
      <c r="F17" s="543"/>
      <c r="G17" s="543"/>
      <c r="H17" s="543"/>
      <c r="I17" s="543" t="s">
        <v>542</v>
      </c>
    </row>
    <row r="18" spans="1:9" s="541" customFormat="1" ht="20.25" customHeight="1">
      <c r="A18" s="382"/>
      <c r="B18" s="382"/>
      <c r="C18" s="382" t="s">
        <v>2805</v>
      </c>
      <c r="D18" s="543"/>
      <c r="E18" s="382"/>
      <c r="F18" s="543"/>
      <c r="G18" s="543"/>
      <c r="H18" s="543"/>
      <c r="I18" s="543" t="s">
        <v>669</v>
      </c>
    </row>
    <row r="19" spans="1:9" s="541" customFormat="1" ht="20.25" customHeight="1">
      <c r="A19" s="382"/>
      <c r="B19" s="382"/>
      <c r="C19" s="382" t="s">
        <v>2804</v>
      </c>
      <c r="D19" s="543"/>
      <c r="E19" s="382"/>
      <c r="F19" s="543"/>
      <c r="G19" s="543"/>
      <c r="H19" s="543"/>
      <c r="I19" s="543" t="s">
        <v>537</v>
      </c>
    </row>
    <row r="20" spans="1:9" s="541" customFormat="1" ht="20.25" customHeight="1">
      <c r="A20" s="382"/>
      <c r="B20" s="382"/>
      <c r="C20" s="382" t="s">
        <v>2806</v>
      </c>
      <c r="D20" s="543"/>
      <c r="E20" s="382"/>
      <c r="F20" s="543"/>
      <c r="G20" s="543"/>
      <c r="H20" s="543"/>
      <c r="I20" s="543"/>
    </row>
    <row r="21" spans="1:9" s="541" customFormat="1" ht="20.25" customHeight="1">
      <c r="A21" s="382"/>
      <c r="B21" s="382"/>
      <c r="C21" s="379" t="s">
        <v>2792</v>
      </c>
      <c r="D21" s="543"/>
      <c r="E21" s="382"/>
      <c r="F21" s="543"/>
      <c r="G21" s="543"/>
      <c r="H21" s="543"/>
      <c r="I21" s="543"/>
    </row>
    <row r="22" spans="1:9" s="541" customFormat="1" ht="20.25" customHeight="1">
      <c r="A22" s="382"/>
      <c r="B22" s="382"/>
      <c r="C22" s="379" t="s">
        <v>2791</v>
      </c>
      <c r="D22" s="543"/>
      <c r="E22" s="382"/>
      <c r="F22" s="543"/>
      <c r="G22" s="543"/>
      <c r="H22" s="543"/>
      <c r="I22" s="543"/>
    </row>
    <row r="23" spans="1:9" s="541" customFormat="1" ht="20.25" customHeight="1">
      <c r="A23" s="382"/>
      <c r="B23" s="382"/>
      <c r="C23" s="379" t="s">
        <v>2788</v>
      </c>
      <c r="D23" s="543"/>
      <c r="E23" s="382"/>
      <c r="F23" s="543"/>
      <c r="G23" s="543"/>
      <c r="H23" s="543"/>
      <c r="I23" s="543"/>
    </row>
    <row r="24" spans="1:9" s="541" customFormat="1" ht="20.25" customHeight="1">
      <c r="A24" s="382"/>
      <c r="B24" s="382"/>
      <c r="C24" s="379" t="s">
        <v>2793</v>
      </c>
      <c r="D24" s="543"/>
      <c r="E24" s="382"/>
      <c r="F24" s="543"/>
      <c r="G24" s="543"/>
      <c r="H24" s="543"/>
      <c r="I24" s="543"/>
    </row>
    <row r="25" spans="1:9" ht="20.25" customHeight="1">
      <c r="A25" s="545"/>
      <c r="B25" s="545"/>
      <c r="C25" s="546" t="s">
        <v>2794</v>
      </c>
      <c r="D25" s="544"/>
      <c r="E25" s="545"/>
      <c r="F25" s="376"/>
      <c r="G25" s="547"/>
      <c r="H25" s="544"/>
      <c r="I25" s="544"/>
    </row>
    <row r="26" spans="1:9" s="541" customFormat="1" ht="20.25" customHeight="1">
      <c r="A26" s="382"/>
      <c r="B26" s="382"/>
      <c r="C26" s="542" t="s">
        <v>2795</v>
      </c>
      <c r="D26" s="543" t="s">
        <v>668</v>
      </c>
      <c r="F26" s="543" t="s">
        <v>399</v>
      </c>
      <c r="G26" s="543"/>
      <c r="H26" s="543"/>
      <c r="I26" s="544"/>
    </row>
    <row r="27" spans="1:9" s="541" customFormat="1" ht="20.25" customHeight="1">
      <c r="A27" s="382"/>
      <c r="B27" s="382"/>
      <c r="C27" s="382" t="s">
        <v>581</v>
      </c>
      <c r="D27" s="543"/>
      <c r="E27" s="382"/>
      <c r="F27" s="543"/>
      <c r="G27" s="543"/>
      <c r="H27" s="543"/>
      <c r="I27" s="544"/>
    </row>
    <row r="28" spans="1:9" s="541" customFormat="1" ht="20.25" customHeight="1">
      <c r="A28" s="382"/>
      <c r="B28" s="382"/>
      <c r="C28" s="379" t="s">
        <v>681</v>
      </c>
      <c r="D28" s="543"/>
      <c r="E28" s="382"/>
      <c r="F28" s="543"/>
      <c r="G28" s="543"/>
      <c r="H28" s="543"/>
      <c r="I28" s="543" t="s">
        <v>2808</v>
      </c>
    </row>
    <row r="29" spans="1:9" s="541" customFormat="1" ht="20.25" customHeight="1">
      <c r="A29" s="382"/>
      <c r="B29" s="382"/>
      <c r="C29" s="379" t="s">
        <v>682</v>
      </c>
      <c r="D29" s="543"/>
      <c r="E29" s="382"/>
      <c r="F29" s="543"/>
      <c r="G29" s="543"/>
      <c r="H29" s="543"/>
      <c r="I29" s="543" t="s">
        <v>542</v>
      </c>
    </row>
    <row r="30" spans="1:9" ht="20.25" customHeight="1">
      <c r="A30" s="545"/>
      <c r="B30" s="545"/>
      <c r="C30" s="379" t="s">
        <v>683</v>
      </c>
      <c r="D30" s="544"/>
      <c r="E30" s="545"/>
      <c r="F30" s="376"/>
      <c r="G30" s="547"/>
      <c r="H30" s="544"/>
      <c r="I30" s="543" t="s">
        <v>669</v>
      </c>
    </row>
    <row r="31" spans="1:9" ht="20.25" customHeight="1">
      <c r="A31" s="545"/>
      <c r="B31" s="545"/>
      <c r="C31" s="379" t="s">
        <v>2806</v>
      </c>
      <c r="D31" s="544"/>
      <c r="E31" s="545"/>
      <c r="F31" s="376"/>
      <c r="G31" s="547"/>
      <c r="H31" s="544"/>
      <c r="I31" s="543" t="s">
        <v>537</v>
      </c>
    </row>
    <row r="32" spans="1:9" s="541" customFormat="1" ht="20.25" customHeight="1">
      <c r="A32" s="382"/>
      <c r="B32" s="382"/>
      <c r="C32" s="379" t="s">
        <v>2796</v>
      </c>
      <c r="D32" s="543"/>
      <c r="E32" s="382"/>
      <c r="F32" s="543"/>
      <c r="G32" s="543"/>
      <c r="H32" s="543"/>
      <c r="I32" s="543"/>
    </row>
    <row r="33" spans="1:9" s="541" customFormat="1" ht="20.25" customHeight="1">
      <c r="A33" s="382"/>
      <c r="B33" s="382"/>
      <c r="C33" s="379" t="s">
        <v>2798</v>
      </c>
      <c r="D33" s="543"/>
      <c r="E33" s="382"/>
      <c r="F33" s="543"/>
      <c r="G33" s="543"/>
      <c r="H33" s="543"/>
      <c r="I33" s="544"/>
    </row>
    <row r="34" spans="1:9" s="541" customFormat="1" ht="20.25" customHeight="1">
      <c r="A34" s="382"/>
      <c r="B34" s="382"/>
      <c r="C34" s="379" t="s">
        <v>2797</v>
      </c>
      <c r="D34" s="543"/>
      <c r="E34" s="382"/>
      <c r="F34" s="543"/>
      <c r="G34" s="543"/>
      <c r="H34" s="543"/>
      <c r="I34" s="543"/>
    </row>
    <row r="35" spans="1:9" s="541" customFormat="1" ht="20.25" customHeight="1">
      <c r="A35" s="382"/>
      <c r="B35" s="382"/>
      <c r="C35" s="542" t="s">
        <v>2838</v>
      </c>
      <c r="D35" s="543"/>
      <c r="E35" s="382"/>
      <c r="F35" s="543"/>
      <c r="G35" s="543"/>
      <c r="H35" s="543"/>
      <c r="I35" s="543"/>
    </row>
    <row r="36" spans="1:9" ht="21.75">
      <c r="A36" s="382"/>
      <c r="B36" s="378"/>
      <c r="C36" s="382" t="s">
        <v>2807</v>
      </c>
      <c r="D36" s="379" t="s">
        <v>582</v>
      </c>
      <c r="E36" s="382"/>
      <c r="F36" s="543"/>
      <c r="G36" s="543"/>
      <c r="H36" s="543"/>
      <c r="I36" s="543"/>
    </row>
    <row r="37" spans="1:9" ht="21.75">
      <c r="A37" s="544"/>
      <c r="B37" s="378"/>
      <c r="C37" s="382" t="s">
        <v>583</v>
      </c>
      <c r="D37" s="379" t="s">
        <v>584</v>
      </c>
      <c r="E37" s="382"/>
      <c r="G37" s="543"/>
      <c r="H37" s="543"/>
      <c r="I37" s="543"/>
    </row>
    <row r="38" spans="1:9" ht="21.75">
      <c r="A38" s="544"/>
      <c r="B38" s="378"/>
      <c r="C38" s="382" t="s">
        <v>585</v>
      </c>
      <c r="D38" s="379" t="s">
        <v>586</v>
      </c>
      <c r="E38" s="382"/>
      <c r="F38" s="548">
        <v>20271</v>
      </c>
      <c r="G38" s="549">
        <v>10000</v>
      </c>
      <c r="H38" s="543" t="s">
        <v>535</v>
      </c>
      <c r="I38" s="543" t="s">
        <v>555</v>
      </c>
    </row>
    <row r="39" spans="1:9" ht="21.75">
      <c r="A39" s="544"/>
      <c r="B39" s="378"/>
      <c r="C39" s="382" t="s">
        <v>588</v>
      </c>
      <c r="D39" s="543"/>
      <c r="E39" s="382"/>
      <c r="F39" s="543"/>
      <c r="G39" s="543"/>
      <c r="H39" s="543"/>
      <c r="I39" s="543" t="s">
        <v>542</v>
      </c>
    </row>
    <row r="40" spans="1:9" ht="21.75">
      <c r="A40" s="544"/>
      <c r="B40" s="378"/>
      <c r="C40" s="382" t="s">
        <v>589</v>
      </c>
      <c r="D40" s="543"/>
      <c r="E40" s="382"/>
      <c r="F40" s="543"/>
      <c r="G40" s="543"/>
      <c r="H40" s="543"/>
      <c r="I40" s="543" t="s">
        <v>669</v>
      </c>
    </row>
    <row r="41" spans="1:9" ht="21.75">
      <c r="A41" s="544"/>
      <c r="B41" s="378"/>
      <c r="C41" s="382" t="s">
        <v>590</v>
      </c>
      <c r="D41" s="543"/>
      <c r="E41" s="382"/>
      <c r="F41" s="543"/>
      <c r="G41" s="543"/>
      <c r="H41" s="543"/>
      <c r="I41" s="543" t="s">
        <v>537</v>
      </c>
    </row>
    <row r="42" spans="1:9" ht="21.75">
      <c r="A42" s="544"/>
      <c r="B42" s="378"/>
      <c r="C42" s="382" t="s">
        <v>591</v>
      </c>
      <c r="D42" s="543"/>
      <c r="E42" s="382"/>
      <c r="F42" s="543"/>
      <c r="G42" s="543"/>
      <c r="H42" s="543"/>
      <c r="I42" s="543"/>
    </row>
    <row r="43" spans="1:9" ht="21.75">
      <c r="A43" s="544"/>
      <c r="B43" s="378"/>
      <c r="C43" s="382" t="s">
        <v>592</v>
      </c>
      <c r="D43" s="543"/>
      <c r="E43" s="382"/>
      <c r="F43" s="543"/>
      <c r="G43" s="543"/>
      <c r="H43" s="543"/>
      <c r="I43" s="543"/>
    </row>
    <row r="44" spans="1:9" s="541" customFormat="1" ht="20.25" customHeight="1">
      <c r="A44" s="382"/>
      <c r="B44" s="382"/>
      <c r="C44" s="542" t="s">
        <v>2799</v>
      </c>
      <c r="D44" s="543"/>
      <c r="E44" s="382"/>
      <c r="F44" s="543"/>
      <c r="G44" s="543"/>
      <c r="H44" s="543"/>
      <c r="I44" s="543"/>
    </row>
    <row r="45" spans="1:9" s="541" customFormat="1" ht="20.25" customHeight="1">
      <c r="A45" s="382"/>
      <c r="B45" s="382"/>
      <c r="C45" s="379" t="s">
        <v>2802</v>
      </c>
      <c r="D45" s="543"/>
      <c r="E45" s="382"/>
      <c r="F45" s="543"/>
      <c r="G45" s="543"/>
      <c r="H45" s="543"/>
      <c r="I45" s="543"/>
    </row>
    <row r="46" spans="1:9" s="541" customFormat="1" ht="20.25" customHeight="1">
      <c r="A46" s="382"/>
      <c r="B46" s="382"/>
      <c r="C46" s="550" t="s">
        <v>2800</v>
      </c>
      <c r="D46" s="543" t="s">
        <v>668</v>
      </c>
      <c r="E46" s="382"/>
      <c r="F46" s="548">
        <v>20121</v>
      </c>
      <c r="G46" s="543" t="s">
        <v>722</v>
      </c>
      <c r="H46" s="543" t="s">
        <v>539</v>
      </c>
      <c r="I46" s="543" t="s">
        <v>555</v>
      </c>
    </row>
    <row r="47" spans="1:9" s="541" customFormat="1" ht="20.25" customHeight="1">
      <c r="A47" s="382"/>
      <c r="B47" s="382"/>
      <c r="C47" s="550" t="s">
        <v>2801</v>
      </c>
      <c r="D47" s="543" t="s">
        <v>668</v>
      </c>
      <c r="E47" s="382"/>
      <c r="F47" s="548">
        <v>20149</v>
      </c>
      <c r="G47" s="543" t="s">
        <v>722</v>
      </c>
      <c r="H47" s="543" t="s">
        <v>539</v>
      </c>
      <c r="I47" s="543" t="s">
        <v>542</v>
      </c>
    </row>
    <row r="48" spans="1:9" s="541" customFormat="1" ht="20.25" customHeight="1">
      <c r="A48" s="382"/>
      <c r="B48" s="382"/>
      <c r="C48" s="379" t="s">
        <v>2809</v>
      </c>
      <c r="D48" s="543" t="s">
        <v>668</v>
      </c>
      <c r="E48" s="382"/>
      <c r="F48" s="548">
        <v>20271</v>
      </c>
      <c r="G48" s="543" t="s">
        <v>722</v>
      </c>
      <c r="H48" s="543" t="s">
        <v>539</v>
      </c>
      <c r="I48" s="543"/>
    </row>
    <row r="49" ht="20.25" customHeight="1">
      <c r="G49" s="533">
        <f>SUM(G38:G48)</f>
        <v>10000</v>
      </c>
    </row>
  </sheetData>
  <sheetProtection/>
  <mergeCells count="7">
    <mergeCell ref="C1:H1"/>
    <mergeCell ref="C2:H2"/>
    <mergeCell ref="I8:I9"/>
    <mergeCell ref="A8:A9"/>
    <mergeCell ref="C8:C9"/>
    <mergeCell ref="D8:D9"/>
    <mergeCell ref="G8:H8"/>
  </mergeCells>
  <printOptions/>
  <pageMargins left="0.1968503937007874" right="0.2755905511811024" top="0.34" bottom="0.3937007874015748" header="0.31496062992125984" footer="0.31496062992125984"/>
  <pageSetup horizontalDpi="300" verticalDpi="3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49">
      <selection activeCell="C63" sqref="C63"/>
    </sheetView>
  </sheetViews>
  <sheetFormatPr defaultColWidth="9.00390625" defaultRowHeight="14.25"/>
  <cols>
    <col min="1" max="1" width="5.75390625" style="188" customWidth="1"/>
    <col min="2" max="2" width="7.375" style="188" customWidth="1"/>
    <col min="3" max="3" width="49.625" style="188" customWidth="1"/>
    <col min="4" max="4" width="16.625" style="409" customWidth="1"/>
    <col min="5" max="5" width="16.75390625" style="188" customWidth="1"/>
    <col min="6" max="6" width="11.625" style="409" customWidth="1"/>
    <col min="7" max="7" width="9.875" style="188" customWidth="1"/>
    <col min="8" max="8" width="7.75390625" style="188" customWidth="1"/>
    <col min="9" max="9" width="11.375" style="410" customWidth="1"/>
    <col min="10" max="16384" width="9.00390625" style="188" customWidth="1"/>
  </cols>
  <sheetData>
    <row r="1" spans="1:9" ht="21.75">
      <c r="A1" s="1083" t="s">
        <v>2238</v>
      </c>
      <c r="B1" s="1083"/>
      <c r="C1" s="1083"/>
      <c r="D1" s="1083"/>
      <c r="E1" s="1083"/>
      <c r="F1" s="1083"/>
      <c r="G1" s="1083"/>
      <c r="H1" s="1083"/>
      <c r="I1" s="1083"/>
    </row>
    <row r="2" spans="1:9" ht="21.75">
      <c r="A2" s="1083" t="s">
        <v>2239</v>
      </c>
      <c r="B2" s="1083"/>
      <c r="C2" s="1083"/>
      <c r="D2" s="1083"/>
      <c r="E2" s="1083"/>
      <c r="F2" s="1083"/>
      <c r="G2" s="1083"/>
      <c r="H2" s="1083"/>
      <c r="I2" s="1083"/>
    </row>
    <row r="3" ht="21.75">
      <c r="A3" s="188" t="s">
        <v>2240</v>
      </c>
    </row>
    <row r="4" ht="21.75">
      <c r="A4" s="188" t="s">
        <v>2241</v>
      </c>
    </row>
    <row r="5" ht="21.75">
      <c r="A5" s="188" t="s">
        <v>2242</v>
      </c>
    </row>
    <row r="6" ht="21.75">
      <c r="A6" s="188" t="s">
        <v>2704</v>
      </c>
    </row>
    <row r="7" ht="21.75">
      <c r="A7" s="188" t="s">
        <v>2705</v>
      </c>
    </row>
    <row r="8" ht="21.75">
      <c r="A8" s="188" t="s">
        <v>2706</v>
      </c>
    </row>
    <row r="9" spans="1:9" s="392" customFormat="1" ht="21.75">
      <c r="A9" s="506" t="s">
        <v>518</v>
      </c>
      <c r="B9" s="506" t="s">
        <v>712</v>
      </c>
      <c r="C9" s="506" t="s">
        <v>713</v>
      </c>
      <c r="D9" s="506" t="s">
        <v>714</v>
      </c>
      <c r="E9" s="506" t="s">
        <v>715</v>
      </c>
      <c r="F9" s="506" t="s">
        <v>716</v>
      </c>
      <c r="G9" s="1070" t="s">
        <v>519</v>
      </c>
      <c r="H9" s="1071"/>
      <c r="I9" s="622" t="s">
        <v>520</v>
      </c>
    </row>
    <row r="10" spans="1:9" s="392" customFormat="1" ht="21.75">
      <c r="A10" s="507"/>
      <c r="B10" s="508" t="s">
        <v>717</v>
      </c>
      <c r="C10" s="507"/>
      <c r="D10" s="508"/>
      <c r="E10" s="508" t="s">
        <v>718</v>
      </c>
      <c r="F10" s="508" t="s">
        <v>719</v>
      </c>
      <c r="G10" s="509" t="s">
        <v>521</v>
      </c>
      <c r="H10" s="509" t="s">
        <v>720</v>
      </c>
      <c r="I10" s="874"/>
    </row>
    <row r="11" spans="1:9" ht="21.75">
      <c r="A11" s="510">
        <v>24</v>
      </c>
      <c r="B11" s="511">
        <v>130324</v>
      </c>
      <c r="C11" s="1084" t="s">
        <v>515</v>
      </c>
      <c r="D11" s="1085"/>
      <c r="E11" s="511"/>
      <c r="F11" s="512"/>
      <c r="G11" s="511"/>
      <c r="H11" s="511"/>
      <c r="I11" s="875" t="s">
        <v>2857</v>
      </c>
    </row>
    <row r="12" spans="1:9" ht="21.75">
      <c r="A12" s="513"/>
      <c r="B12" s="488"/>
      <c r="C12" s="514" t="s">
        <v>2243</v>
      </c>
      <c r="D12" s="515"/>
      <c r="E12" s="488"/>
      <c r="F12" s="516"/>
      <c r="G12" s="488"/>
      <c r="H12" s="488"/>
      <c r="I12" s="876"/>
    </row>
    <row r="13" spans="1:9" ht="21.75">
      <c r="A13" s="517"/>
      <c r="B13" s="187"/>
      <c r="C13" s="518" t="s">
        <v>2244</v>
      </c>
      <c r="D13" s="463"/>
      <c r="E13" s="187"/>
      <c r="F13" s="461"/>
      <c r="G13" s="187"/>
      <c r="H13" s="187"/>
      <c r="I13" s="191" t="s">
        <v>2860</v>
      </c>
    </row>
    <row r="14" spans="1:9" ht="21.75">
      <c r="A14" s="517"/>
      <c r="B14" s="187"/>
      <c r="C14" s="519" t="s">
        <v>2245</v>
      </c>
      <c r="D14" s="461" t="s">
        <v>2634</v>
      </c>
      <c r="E14" s="187"/>
      <c r="F14" s="520">
        <v>239144</v>
      </c>
      <c r="G14" s="187"/>
      <c r="H14" s="187"/>
      <c r="I14" s="191"/>
    </row>
    <row r="15" spans="1:9" ht="21.75">
      <c r="A15" s="517"/>
      <c r="B15" s="187"/>
      <c r="C15" s="519" t="s">
        <v>2246</v>
      </c>
      <c r="D15" s="461" t="s">
        <v>92</v>
      </c>
      <c r="E15" s="187"/>
      <c r="F15" s="520">
        <v>239144</v>
      </c>
      <c r="G15" s="187"/>
      <c r="H15" s="187"/>
      <c r="I15" s="191"/>
    </row>
    <row r="16" spans="1:9" ht="21.75">
      <c r="A16" s="517"/>
      <c r="B16" s="187"/>
      <c r="C16" s="519" t="s">
        <v>2247</v>
      </c>
      <c r="D16" s="461"/>
      <c r="E16" s="187"/>
      <c r="F16" s="520">
        <v>239205</v>
      </c>
      <c r="G16" s="187"/>
      <c r="H16" s="187"/>
      <c r="I16" s="191"/>
    </row>
    <row r="17" spans="1:9" ht="21.75">
      <c r="A17" s="517"/>
      <c r="B17" s="187"/>
      <c r="C17" s="1086" t="s">
        <v>2248</v>
      </c>
      <c r="D17" s="463" t="s">
        <v>2249</v>
      </c>
      <c r="E17" s="191" t="s">
        <v>2250</v>
      </c>
      <c r="F17" s="463" t="s">
        <v>2251</v>
      </c>
      <c r="G17" s="187">
        <f>30*4*100</f>
        <v>12000</v>
      </c>
      <c r="H17" s="187" t="s">
        <v>2252</v>
      </c>
      <c r="I17" s="191"/>
    </row>
    <row r="18" spans="1:9" ht="24" customHeight="1">
      <c r="A18" s="517"/>
      <c r="B18" s="187"/>
      <c r="C18" s="1086"/>
      <c r="D18" s="463" t="s">
        <v>2253</v>
      </c>
      <c r="E18" s="187"/>
      <c r="F18" s="520">
        <v>239144</v>
      </c>
      <c r="G18" s="187"/>
      <c r="H18" s="187"/>
      <c r="I18" s="191"/>
    </row>
    <row r="19" spans="1:9" ht="21.75">
      <c r="A19" s="517"/>
      <c r="B19" s="187"/>
      <c r="C19" s="519" t="s">
        <v>2254</v>
      </c>
      <c r="D19" s="463" t="s">
        <v>2255</v>
      </c>
      <c r="E19" s="187" t="s">
        <v>2256</v>
      </c>
      <c r="F19" s="520">
        <v>239144</v>
      </c>
      <c r="G19" s="187"/>
      <c r="H19" s="187"/>
      <c r="I19" s="191"/>
    </row>
    <row r="20" spans="1:9" ht="21.75">
      <c r="A20" s="517"/>
      <c r="B20" s="187"/>
      <c r="C20" s="519" t="s">
        <v>2257</v>
      </c>
      <c r="D20" s="463"/>
      <c r="E20" s="187"/>
      <c r="F20" s="520"/>
      <c r="G20" s="187"/>
      <c r="H20" s="187"/>
      <c r="I20" s="191"/>
    </row>
    <row r="21" spans="1:9" ht="21.75">
      <c r="A21" s="517"/>
      <c r="B21" s="187"/>
      <c r="C21" s="519" t="s">
        <v>2258</v>
      </c>
      <c r="D21" s="461" t="s">
        <v>2259</v>
      </c>
      <c r="E21" s="187"/>
      <c r="F21" s="520" t="s">
        <v>2707</v>
      </c>
      <c r="G21" s="461">
        <f>20*100*4</f>
        <v>8000</v>
      </c>
      <c r="H21" s="461" t="s">
        <v>2252</v>
      </c>
      <c r="I21" s="191"/>
    </row>
    <row r="22" spans="1:9" ht="21.75">
      <c r="A22" s="517"/>
      <c r="B22" s="187"/>
      <c r="C22" s="519" t="s">
        <v>2261</v>
      </c>
      <c r="D22" s="461"/>
      <c r="E22" s="187"/>
      <c r="F22" s="461"/>
      <c r="G22" s="187"/>
      <c r="H22" s="187"/>
      <c r="I22" s="191"/>
    </row>
    <row r="23" spans="1:9" ht="21.75">
      <c r="A23" s="517"/>
      <c r="B23" s="187"/>
      <c r="C23" s="519" t="s">
        <v>2262</v>
      </c>
      <c r="D23" s="461"/>
      <c r="E23" s="187"/>
      <c r="F23" s="461"/>
      <c r="G23" s="187"/>
      <c r="H23" s="187"/>
      <c r="I23" s="191"/>
    </row>
    <row r="24" spans="1:9" ht="21.75">
      <c r="A24" s="517"/>
      <c r="B24" s="187"/>
      <c r="C24" s="519"/>
      <c r="D24" s="463"/>
      <c r="E24" s="187"/>
      <c r="F24" s="520"/>
      <c r="G24" s="187"/>
      <c r="H24" s="187"/>
      <c r="I24" s="191"/>
    </row>
    <row r="25" spans="1:9" ht="21.75">
      <c r="A25" s="517"/>
      <c r="B25" s="187"/>
      <c r="C25" s="392" t="s">
        <v>2263</v>
      </c>
      <c r="D25" s="463"/>
      <c r="E25" s="187"/>
      <c r="F25" s="520"/>
      <c r="G25" s="187"/>
      <c r="H25" s="187"/>
      <c r="I25" s="191"/>
    </row>
    <row r="26" spans="1:9" ht="21.75">
      <c r="A26" s="517"/>
      <c r="B26" s="187"/>
      <c r="C26" s="519" t="s">
        <v>2264</v>
      </c>
      <c r="D26" s="463" t="s">
        <v>92</v>
      </c>
      <c r="E26" s="187"/>
      <c r="F26" s="520">
        <v>20090</v>
      </c>
      <c r="G26" s="187"/>
      <c r="H26" s="187"/>
      <c r="I26" s="191" t="s">
        <v>560</v>
      </c>
    </row>
    <row r="27" spans="1:9" ht="21.75">
      <c r="A27" s="517"/>
      <c r="B27" s="187"/>
      <c r="C27" s="188" t="s">
        <v>2265</v>
      </c>
      <c r="D27" s="463"/>
      <c r="E27" s="187"/>
      <c r="F27" s="520"/>
      <c r="G27" s="187"/>
      <c r="H27" s="187"/>
      <c r="I27" s="191" t="s">
        <v>579</v>
      </c>
    </row>
    <row r="28" spans="1:9" ht="21.75">
      <c r="A28" s="517"/>
      <c r="B28" s="187"/>
      <c r="C28" s="519" t="s">
        <v>1447</v>
      </c>
      <c r="D28" s="463" t="s">
        <v>92</v>
      </c>
      <c r="E28" s="187"/>
      <c r="F28" s="520">
        <v>20090</v>
      </c>
      <c r="G28" s="187"/>
      <c r="H28" s="187"/>
      <c r="I28" s="191"/>
    </row>
    <row r="29" spans="1:9" ht="21.75">
      <c r="A29" s="517"/>
      <c r="B29" s="187"/>
      <c r="C29" s="519" t="s">
        <v>1448</v>
      </c>
      <c r="D29" s="463"/>
      <c r="E29" s="187"/>
      <c r="F29" s="520"/>
      <c r="G29" s="187"/>
      <c r="H29" s="187"/>
      <c r="I29" s="191"/>
    </row>
    <row r="30" spans="1:9" ht="21.75">
      <c r="A30" s="517"/>
      <c r="B30" s="187"/>
      <c r="C30" s="519" t="s">
        <v>1449</v>
      </c>
      <c r="D30" s="463"/>
      <c r="E30" s="187"/>
      <c r="F30" s="520"/>
      <c r="G30" s="187"/>
      <c r="H30" s="187"/>
      <c r="I30" s="191"/>
    </row>
    <row r="31" spans="1:9" ht="21.75">
      <c r="A31" s="517"/>
      <c r="B31" s="187"/>
      <c r="C31" s="519" t="s">
        <v>1450</v>
      </c>
      <c r="D31" s="463" t="s">
        <v>92</v>
      </c>
      <c r="E31" s="187"/>
      <c r="F31" s="520">
        <v>20090</v>
      </c>
      <c r="G31" s="187"/>
      <c r="H31" s="187"/>
      <c r="I31" s="191" t="s">
        <v>560</v>
      </c>
    </row>
    <row r="32" spans="1:9" ht="21.75">
      <c r="A32" s="517"/>
      <c r="B32" s="187"/>
      <c r="C32" s="519" t="s">
        <v>1451</v>
      </c>
      <c r="D32" s="463"/>
      <c r="E32" s="187"/>
      <c r="F32" s="520"/>
      <c r="G32" s="187"/>
      <c r="H32" s="187"/>
      <c r="I32" s="191" t="s">
        <v>579</v>
      </c>
    </row>
    <row r="33" spans="1:9" ht="21.75">
      <c r="A33" s="517"/>
      <c r="B33" s="187"/>
      <c r="C33" s="188" t="s">
        <v>1452</v>
      </c>
      <c r="D33" s="463" t="s">
        <v>92</v>
      </c>
      <c r="E33" s="187"/>
      <c r="F33" s="520" t="s">
        <v>1812</v>
      </c>
      <c r="G33" s="187"/>
      <c r="H33" s="187"/>
      <c r="I33" s="191"/>
    </row>
    <row r="34" spans="1:9" ht="21.75">
      <c r="A34" s="517"/>
      <c r="B34" s="187"/>
      <c r="C34" s="188" t="s">
        <v>1453</v>
      </c>
      <c r="D34" s="463" t="s">
        <v>92</v>
      </c>
      <c r="E34" s="187"/>
      <c r="F34" s="520"/>
      <c r="G34" s="187"/>
      <c r="H34" s="187"/>
      <c r="I34" s="191"/>
    </row>
    <row r="35" spans="1:9" ht="21.75">
      <c r="A35" s="517"/>
      <c r="B35" s="187"/>
      <c r="C35" s="188" t="s">
        <v>1454</v>
      </c>
      <c r="D35" s="463"/>
      <c r="E35" s="187"/>
      <c r="F35" s="461"/>
      <c r="G35" s="187"/>
      <c r="H35" s="187"/>
      <c r="I35" s="191"/>
    </row>
    <row r="36" spans="1:9" ht="21.75">
      <c r="A36" s="517"/>
      <c r="B36" s="187"/>
      <c r="C36" s="518" t="s">
        <v>1455</v>
      </c>
      <c r="D36" s="463"/>
      <c r="E36" s="191"/>
      <c r="F36" s="520"/>
      <c r="G36" s="187"/>
      <c r="H36" s="187"/>
      <c r="I36" s="191" t="s">
        <v>2857</v>
      </c>
    </row>
    <row r="37" spans="1:9" ht="21.75">
      <c r="A37" s="517"/>
      <c r="B37" s="187"/>
      <c r="C37" s="519" t="s">
        <v>1456</v>
      </c>
      <c r="D37" s="463" t="s">
        <v>2255</v>
      </c>
      <c r="E37" s="191"/>
      <c r="F37" s="520" t="s">
        <v>1767</v>
      </c>
      <c r="G37" s="187"/>
      <c r="H37" s="187"/>
      <c r="I37" s="191" t="s">
        <v>2860</v>
      </c>
    </row>
    <row r="38" spans="1:9" ht="21.75">
      <c r="A38" s="517"/>
      <c r="B38" s="187"/>
      <c r="C38" s="522" t="s">
        <v>1457</v>
      </c>
      <c r="D38" s="461"/>
      <c r="E38" s="187"/>
      <c r="F38" s="520"/>
      <c r="G38" s="187"/>
      <c r="H38" s="187"/>
      <c r="I38" s="1082"/>
    </row>
    <row r="39" spans="1:9" ht="21.75">
      <c r="A39" s="517"/>
      <c r="B39" s="187"/>
      <c r="C39" s="188" t="s">
        <v>1458</v>
      </c>
      <c r="D39" s="461" t="s">
        <v>2259</v>
      </c>
      <c r="E39" s="187"/>
      <c r="F39" s="520" t="s">
        <v>2707</v>
      </c>
      <c r="G39" s="187"/>
      <c r="H39" s="187"/>
      <c r="I39" s="1082"/>
    </row>
    <row r="40" spans="1:9" ht="21.75">
      <c r="A40" s="517"/>
      <c r="B40" s="187"/>
      <c r="C40" s="519" t="s">
        <v>1459</v>
      </c>
      <c r="D40" s="461"/>
      <c r="E40" s="191"/>
      <c r="F40" s="461"/>
      <c r="G40" s="187"/>
      <c r="H40" s="187"/>
      <c r="I40" s="191"/>
    </row>
    <row r="41" spans="1:9" ht="21.75">
      <c r="A41" s="517"/>
      <c r="B41" s="187"/>
      <c r="C41" s="519" t="s">
        <v>1460</v>
      </c>
      <c r="D41" s="461" t="s">
        <v>2708</v>
      </c>
      <c r="E41" s="187"/>
      <c r="F41" s="520" t="s">
        <v>2707</v>
      </c>
      <c r="G41" s="187"/>
      <c r="H41" s="187"/>
      <c r="I41" s="191"/>
    </row>
    <row r="42" spans="1:9" ht="35.25" customHeight="1">
      <c r="A42" s="517"/>
      <c r="B42" s="187"/>
      <c r="C42" s="521" t="s">
        <v>1461</v>
      </c>
      <c r="D42" s="461" t="s">
        <v>1462</v>
      </c>
      <c r="E42" s="187"/>
      <c r="F42" s="461" t="s">
        <v>2260</v>
      </c>
      <c r="G42" s="187">
        <f>20*100*12</f>
        <v>24000</v>
      </c>
      <c r="H42" s="187"/>
      <c r="I42" s="191"/>
    </row>
    <row r="43" spans="1:9" ht="25.5" customHeight="1">
      <c r="A43" s="517"/>
      <c r="B43" s="187"/>
      <c r="C43" s="519" t="s">
        <v>1463</v>
      </c>
      <c r="D43" s="461"/>
      <c r="E43" s="187"/>
      <c r="F43" s="461"/>
      <c r="G43" s="187"/>
      <c r="H43" s="187"/>
      <c r="I43" s="191"/>
    </row>
    <row r="44" spans="1:9" ht="21.75">
      <c r="A44" s="517"/>
      <c r="B44" s="187"/>
      <c r="C44" s="519" t="s">
        <v>1464</v>
      </c>
      <c r="D44" s="461" t="s">
        <v>480</v>
      </c>
      <c r="E44" s="187" t="s">
        <v>1465</v>
      </c>
      <c r="F44" s="461" t="s">
        <v>2260</v>
      </c>
      <c r="G44" s="187"/>
      <c r="H44" s="187"/>
      <c r="I44" s="191"/>
    </row>
    <row r="45" spans="1:9" ht="21.75">
      <c r="A45" s="517"/>
      <c r="B45" s="187"/>
      <c r="C45" s="519" t="s">
        <v>1466</v>
      </c>
      <c r="D45" s="461"/>
      <c r="E45" s="187"/>
      <c r="F45" s="461"/>
      <c r="G45" s="187"/>
      <c r="H45" s="187"/>
      <c r="I45" s="191"/>
    </row>
    <row r="46" spans="1:9" ht="21.75">
      <c r="A46" s="517"/>
      <c r="B46" s="187"/>
      <c r="C46" s="523"/>
      <c r="D46" s="461"/>
      <c r="E46" s="187"/>
      <c r="F46" s="461"/>
      <c r="G46" s="187"/>
      <c r="H46" s="187"/>
      <c r="I46" s="191"/>
    </row>
    <row r="47" spans="1:9" ht="21.75">
      <c r="A47" s="517"/>
      <c r="B47" s="187"/>
      <c r="C47" s="392" t="s">
        <v>1467</v>
      </c>
      <c r="D47" s="461"/>
      <c r="E47" s="187"/>
      <c r="F47" s="461"/>
      <c r="G47" s="187"/>
      <c r="H47" s="187"/>
      <c r="I47" s="191" t="s">
        <v>1468</v>
      </c>
    </row>
    <row r="48" spans="1:9" ht="21.75">
      <c r="A48" s="517"/>
      <c r="B48" s="187"/>
      <c r="C48" s="188" t="s">
        <v>1469</v>
      </c>
      <c r="D48" s="461" t="s">
        <v>1470</v>
      </c>
      <c r="E48" s="187"/>
      <c r="F48" s="461" t="s">
        <v>1767</v>
      </c>
      <c r="G48" s="187"/>
      <c r="H48" s="187"/>
      <c r="I48" s="191" t="s">
        <v>1471</v>
      </c>
    </row>
    <row r="49" spans="1:9" ht="21.75">
      <c r="A49" s="517"/>
      <c r="B49" s="187"/>
      <c r="C49" s="518" t="s">
        <v>1472</v>
      </c>
      <c r="D49" s="461"/>
      <c r="E49" s="187"/>
      <c r="F49" s="461"/>
      <c r="G49" s="187"/>
      <c r="H49" s="187"/>
      <c r="I49" s="191"/>
    </row>
    <row r="50" spans="1:9" ht="21.75">
      <c r="A50" s="517"/>
      <c r="B50" s="187"/>
      <c r="C50" s="519" t="s">
        <v>1473</v>
      </c>
      <c r="D50" s="461" t="s">
        <v>1474</v>
      </c>
      <c r="E50" s="191"/>
      <c r="F50" s="461" t="s">
        <v>2709</v>
      </c>
      <c r="G50" s="187"/>
      <c r="H50" s="187"/>
      <c r="I50" s="191"/>
    </row>
    <row r="51" spans="1:9" ht="21.75">
      <c r="A51" s="517"/>
      <c r="B51" s="187"/>
      <c r="C51" s="519" t="s">
        <v>1475</v>
      </c>
      <c r="D51" s="461" t="s">
        <v>92</v>
      </c>
      <c r="E51" s="187"/>
      <c r="F51" s="520" t="s">
        <v>513</v>
      </c>
      <c r="G51" s="187"/>
      <c r="H51" s="187"/>
      <c r="I51" s="191"/>
    </row>
    <row r="52" spans="1:9" ht="21.75">
      <c r="A52" s="517"/>
      <c r="B52" s="187"/>
      <c r="C52" s="519" t="s">
        <v>1476</v>
      </c>
      <c r="D52" s="461"/>
      <c r="E52" s="187"/>
      <c r="F52" s="461"/>
      <c r="G52" s="187"/>
      <c r="H52" s="187"/>
      <c r="I52" s="191"/>
    </row>
    <row r="53" spans="1:9" ht="21.75">
      <c r="A53" s="517"/>
      <c r="B53" s="187"/>
      <c r="C53" s="519" t="s">
        <v>1477</v>
      </c>
      <c r="D53" s="461"/>
      <c r="E53" s="187" t="s">
        <v>1478</v>
      </c>
      <c r="F53" s="524">
        <v>20121</v>
      </c>
      <c r="G53" s="516">
        <v>8000</v>
      </c>
      <c r="H53" s="516" t="s">
        <v>2252</v>
      </c>
      <c r="I53" s="191"/>
    </row>
    <row r="54" spans="1:9" ht="21.75">
      <c r="A54" s="517"/>
      <c r="B54" s="187"/>
      <c r="C54" s="519" t="s">
        <v>1480</v>
      </c>
      <c r="D54" s="461"/>
      <c r="E54" s="187"/>
      <c r="F54" s="520" t="s">
        <v>1481</v>
      </c>
      <c r="G54" s="461">
        <v>8000</v>
      </c>
      <c r="H54" s="461" t="s">
        <v>2252</v>
      </c>
      <c r="I54" s="191"/>
    </row>
    <row r="55" spans="1:9" ht="21.75">
      <c r="A55" s="517"/>
      <c r="B55" s="187"/>
      <c r="C55" s="519" t="s">
        <v>1482</v>
      </c>
      <c r="D55" s="461" t="s">
        <v>2710</v>
      </c>
      <c r="E55" s="187"/>
      <c r="F55" s="461" t="s">
        <v>2711</v>
      </c>
      <c r="G55" s="187"/>
      <c r="H55" s="187"/>
      <c r="I55" s="191"/>
    </row>
    <row r="56" spans="1:9" ht="21.75">
      <c r="A56" s="517"/>
      <c r="B56" s="187"/>
      <c r="C56" s="519" t="s">
        <v>516</v>
      </c>
      <c r="D56" s="461" t="s">
        <v>2585</v>
      </c>
      <c r="F56" s="461" t="s">
        <v>2260</v>
      </c>
      <c r="G56" s="187"/>
      <c r="H56" s="187"/>
      <c r="I56" s="191"/>
    </row>
    <row r="57" spans="1:9" ht="21.75">
      <c r="A57" s="525"/>
      <c r="B57" s="187"/>
      <c r="C57" s="519" t="s">
        <v>1483</v>
      </c>
      <c r="D57" s="461"/>
      <c r="E57" s="187"/>
      <c r="F57" s="520">
        <v>20180</v>
      </c>
      <c r="G57" s="187">
        <f>50*100</f>
        <v>5000</v>
      </c>
      <c r="H57" s="461" t="s">
        <v>2252</v>
      </c>
      <c r="I57" s="191"/>
    </row>
    <row r="58" spans="1:9" ht="21.75">
      <c r="A58" s="525"/>
      <c r="B58" s="187"/>
      <c r="C58" s="519" t="s">
        <v>1484</v>
      </c>
      <c r="D58" s="461"/>
      <c r="E58" s="187"/>
      <c r="F58" s="520">
        <v>20333</v>
      </c>
      <c r="G58" s="187">
        <f>50*100</f>
        <v>5000</v>
      </c>
      <c r="H58" s="461" t="s">
        <v>2252</v>
      </c>
      <c r="I58" s="191"/>
    </row>
    <row r="59" spans="1:9" ht="21.75">
      <c r="A59" s="526"/>
      <c r="B59" s="187"/>
      <c r="C59" s="527" t="s">
        <v>1485</v>
      </c>
      <c r="D59" s="461"/>
      <c r="E59" s="187"/>
      <c r="F59" s="461"/>
      <c r="G59" s="187"/>
      <c r="H59" s="187"/>
      <c r="I59" s="191"/>
    </row>
    <row r="60" spans="2:9" ht="21.75">
      <c r="B60" s="187"/>
      <c r="C60" s="519" t="s">
        <v>1486</v>
      </c>
      <c r="D60" s="461"/>
      <c r="E60" s="187"/>
      <c r="F60" s="461"/>
      <c r="G60" s="187"/>
      <c r="H60" s="187"/>
      <c r="I60" s="191"/>
    </row>
    <row r="61" spans="2:9" ht="21.75">
      <c r="B61" s="187"/>
      <c r="C61" s="519" t="s">
        <v>1487</v>
      </c>
      <c r="D61" s="461"/>
      <c r="E61" s="187"/>
      <c r="F61" s="461"/>
      <c r="G61" s="187"/>
      <c r="H61" s="187"/>
      <c r="I61" s="191"/>
    </row>
    <row r="62" spans="2:9" ht="21.75">
      <c r="B62" s="187"/>
      <c r="C62" s="519" t="s">
        <v>1488</v>
      </c>
      <c r="D62" s="461"/>
      <c r="E62" s="187"/>
      <c r="F62" s="461"/>
      <c r="G62" s="187"/>
      <c r="H62" s="187"/>
      <c r="I62" s="191"/>
    </row>
    <row r="63" spans="2:9" ht="21.75">
      <c r="B63" s="187"/>
      <c r="C63" s="519" t="s">
        <v>1489</v>
      </c>
      <c r="D63" s="461"/>
      <c r="E63" s="187"/>
      <c r="F63" s="461"/>
      <c r="G63" s="187"/>
      <c r="H63" s="187"/>
      <c r="I63" s="191"/>
    </row>
    <row r="64" spans="2:9" ht="21.75">
      <c r="B64" s="187"/>
      <c r="C64" s="519" t="s">
        <v>1490</v>
      </c>
      <c r="D64" s="461"/>
      <c r="E64" s="187"/>
      <c r="F64" s="461"/>
      <c r="G64" s="187"/>
      <c r="H64" s="187"/>
      <c r="I64" s="191"/>
    </row>
    <row r="65" spans="2:9" ht="21.75">
      <c r="B65" s="187"/>
      <c r="C65" s="519" t="s">
        <v>1491</v>
      </c>
      <c r="D65" s="461"/>
      <c r="E65" s="187"/>
      <c r="F65" s="461"/>
      <c r="G65" s="187"/>
      <c r="H65" s="187"/>
      <c r="I65" s="191"/>
    </row>
    <row r="66" spans="1:9" ht="21.75">
      <c r="A66" s="488"/>
      <c r="B66" s="187"/>
      <c r="C66" s="519" t="s">
        <v>1492</v>
      </c>
      <c r="D66" s="461"/>
      <c r="E66" s="187"/>
      <c r="F66" s="461"/>
      <c r="G66" s="187"/>
      <c r="H66" s="187"/>
      <c r="I66" s="191"/>
    </row>
    <row r="67" spans="1:9" ht="21.75">
      <c r="A67" s="407"/>
      <c r="B67" s="407"/>
      <c r="C67" s="407" t="s">
        <v>1493</v>
      </c>
      <c r="D67" s="465"/>
      <c r="E67" s="407"/>
      <c r="F67" s="465"/>
      <c r="G67" s="407"/>
      <c r="H67" s="407"/>
      <c r="I67" s="408"/>
    </row>
    <row r="68" ht="21.75">
      <c r="G68" s="188">
        <f>SUM(G11:G67)</f>
        <v>70000</v>
      </c>
    </row>
  </sheetData>
  <sheetProtection/>
  <mergeCells count="6">
    <mergeCell ref="I38:I39"/>
    <mergeCell ref="A1:I1"/>
    <mergeCell ref="A2:I2"/>
    <mergeCell ref="G9:H9"/>
    <mergeCell ref="C11:D11"/>
    <mergeCell ref="C17:C18"/>
  </mergeCells>
  <printOptions/>
  <pageMargins left="0.19" right="0.15" top="0.25" bottom="0.33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WINSEVEN</dc:creator>
  <cp:keywords/>
  <dc:description/>
  <cp:lastModifiedBy>MAINDATA</cp:lastModifiedBy>
  <cp:lastPrinted>2012-01-16T04:56:05Z</cp:lastPrinted>
  <dcterms:created xsi:type="dcterms:W3CDTF">2011-12-02T01:22:58Z</dcterms:created>
  <dcterms:modified xsi:type="dcterms:W3CDTF">2012-02-13T09:45:51Z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